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codeName="ThisWorkbook" defaultThemeVersion="202300"/>
  <mc:AlternateContent xmlns:mc="http://schemas.openxmlformats.org/markup-compatibility/2006">
    <mc:Choice Requires="x15">
      <x15ac:absPath xmlns:x15ac="http://schemas.microsoft.com/office/spreadsheetml/2010/11/ac" url="https://o365mps-my.sharepoint.com/personal/mia_franic_mps_hr/Documents/Radna površina/PRORAČUN 2025-2027/ZA OBJAVU/"/>
    </mc:Choice>
  </mc:AlternateContent>
  <xr:revisionPtr revIDLastSave="0" documentId="8_{2594E4DB-6D1C-4FA6-8B0D-DD5662D6467D}" xr6:coauthVersionLast="47" xr6:coauthVersionMax="47" xr10:uidLastSave="{00000000-0000-0000-0000-000000000000}"/>
  <bookViews>
    <workbookView xWindow="28680" yWindow="-120" windowWidth="29040" windowHeight="15720" xr2:uid="{A34A7B7D-A25E-4AFA-8E05-8C50B36FF86C}"/>
  </bookViews>
  <sheets>
    <sheet name="sažetak" sheetId="1" r:id="rId1"/>
    <sheet name="plan rashoda" sheetId="2" r:id="rId2"/>
    <sheet name="plan prihoda" sheetId="3" r:id="rId3"/>
    <sheet name="prema izvorima" sheetId="4" r:id="rId4"/>
    <sheet name="prema funk. klas." sheetId="5" r:id="rId5"/>
    <sheet name="rn financiranja" sheetId="6" r:id="rId6"/>
    <sheet name="posebni dio" sheetId="7" r:id="rId7"/>
  </sheets>
  <externalReferences>
    <externalReference r:id="rId8"/>
    <externalReference r:id="rId9"/>
    <externalReference r:id="rId10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26" i="1" l="1"/>
  <c r="J3" i="7"/>
  <c r="I3" i="7"/>
  <c r="H3" i="7"/>
  <c r="D5" i="6"/>
  <c r="C5" i="6"/>
  <c r="B5" i="6"/>
  <c r="A5" i="6"/>
  <c r="M3" i="6"/>
  <c r="L3" i="6"/>
  <c r="K3" i="6"/>
  <c r="E5" i="5"/>
  <c r="D5" i="5"/>
  <c r="C5" i="5"/>
  <c r="E3" i="5"/>
  <c r="D3" i="5"/>
  <c r="C3" i="5"/>
  <c r="E5" i="4"/>
  <c r="D5" i="4"/>
  <c r="C5" i="4"/>
  <c r="E3" i="4"/>
  <c r="D3" i="4"/>
  <c r="C3" i="4"/>
  <c r="D26" i="3"/>
  <c r="C26" i="3"/>
  <c r="B26" i="3"/>
  <c r="A26" i="3"/>
  <c r="D25" i="3"/>
  <c r="C25" i="3"/>
  <c r="B25" i="3"/>
  <c r="A25" i="3"/>
  <c r="D24" i="3"/>
  <c r="C24" i="3"/>
  <c r="B24" i="3"/>
  <c r="A24" i="3"/>
  <c r="D23" i="3"/>
  <c r="C23" i="3"/>
  <c r="B23" i="3"/>
  <c r="A23" i="3"/>
  <c r="D22" i="3"/>
  <c r="C22" i="3"/>
  <c r="B22" i="3"/>
  <c r="A22" i="3"/>
  <c r="D21" i="3"/>
  <c r="C21" i="3"/>
  <c r="B21" i="3"/>
  <c r="A21" i="3"/>
  <c r="D20" i="3"/>
  <c r="C20" i="3"/>
  <c r="B20" i="3"/>
  <c r="A20" i="3"/>
  <c r="D19" i="3"/>
  <c r="C19" i="3"/>
  <c r="B19" i="3"/>
  <c r="A19" i="3"/>
  <c r="D18" i="3"/>
  <c r="C18" i="3"/>
  <c r="B18" i="3"/>
  <c r="A18" i="3"/>
  <c r="D17" i="3"/>
  <c r="C17" i="3"/>
  <c r="B17" i="3"/>
  <c r="A17" i="3"/>
  <c r="D16" i="3"/>
  <c r="C16" i="3"/>
  <c r="B16" i="3"/>
  <c r="A16" i="3"/>
  <c r="D15" i="3"/>
  <c r="C15" i="3"/>
  <c r="B15" i="3"/>
  <c r="A15" i="3"/>
  <c r="D14" i="3"/>
  <c r="C14" i="3"/>
  <c r="B14" i="3"/>
  <c r="A14" i="3"/>
  <c r="D13" i="3"/>
  <c r="C13" i="3"/>
  <c r="B13" i="3"/>
  <c r="A13" i="3"/>
  <c r="D12" i="3"/>
  <c r="C12" i="3"/>
  <c r="B12" i="3"/>
  <c r="A12" i="3"/>
  <c r="D11" i="3"/>
  <c r="C11" i="3"/>
  <c r="B11" i="3"/>
  <c r="A11" i="3"/>
  <c r="D10" i="3"/>
  <c r="C10" i="3"/>
  <c r="B10" i="3"/>
  <c r="A10" i="3"/>
  <c r="D9" i="3"/>
  <c r="C9" i="3"/>
  <c r="B9" i="3"/>
  <c r="A9" i="3"/>
  <c r="I8" i="3"/>
  <c r="H8" i="3"/>
  <c r="G8" i="3"/>
  <c r="I6" i="3"/>
  <c r="H6" i="3"/>
  <c r="G6" i="3"/>
  <c r="D61" i="2"/>
  <c r="C61" i="2"/>
  <c r="B61" i="2"/>
  <c r="A61" i="2"/>
  <c r="D60" i="2"/>
  <c r="C60" i="2"/>
  <c r="B60" i="2"/>
  <c r="A60" i="2"/>
  <c r="D59" i="2"/>
  <c r="C59" i="2"/>
  <c r="B59" i="2"/>
  <c r="A59" i="2"/>
  <c r="D58" i="2"/>
  <c r="C58" i="2"/>
  <c r="B58" i="2"/>
  <c r="A58" i="2"/>
  <c r="D57" i="2"/>
  <c r="C57" i="2"/>
  <c r="B57" i="2"/>
  <c r="A57" i="2"/>
  <c r="D56" i="2"/>
  <c r="C56" i="2"/>
  <c r="B56" i="2"/>
  <c r="A56" i="2"/>
  <c r="D55" i="2"/>
  <c r="C55" i="2"/>
  <c r="B55" i="2"/>
  <c r="A55" i="2"/>
  <c r="D54" i="2"/>
  <c r="C54" i="2"/>
  <c r="B54" i="2"/>
  <c r="A54" i="2"/>
  <c r="D53" i="2"/>
  <c r="C53" i="2"/>
  <c r="B53" i="2"/>
  <c r="A53" i="2"/>
  <c r="D52" i="2"/>
  <c r="C52" i="2"/>
  <c r="B52" i="2"/>
  <c r="A52" i="2"/>
  <c r="D51" i="2"/>
  <c r="C51" i="2"/>
  <c r="B51" i="2"/>
  <c r="A51" i="2"/>
  <c r="D50" i="2"/>
  <c r="C50" i="2"/>
  <c r="B50" i="2"/>
  <c r="A50" i="2"/>
  <c r="D49" i="2"/>
  <c r="C49" i="2"/>
  <c r="B49" i="2"/>
  <c r="A49" i="2"/>
  <c r="D48" i="2"/>
  <c r="C48" i="2"/>
  <c r="B48" i="2"/>
  <c r="A48" i="2"/>
  <c r="D47" i="2"/>
  <c r="C47" i="2"/>
  <c r="B47" i="2"/>
  <c r="A47" i="2"/>
  <c r="D46" i="2"/>
  <c r="C46" i="2"/>
  <c r="B46" i="2"/>
  <c r="A46" i="2"/>
  <c r="D45" i="2"/>
  <c r="C45" i="2"/>
  <c r="B45" i="2"/>
  <c r="A45" i="2"/>
  <c r="D44" i="2"/>
  <c r="C44" i="2"/>
  <c r="B44" i="2"/>
  <c r="A44" i="2"/>
  <c r="D43" i="2"/>
  <c r="C43" i="2"/>
  <c r="B43" i="2"/>
  <c r="A43" i="2"/>
  <c r="D42" i="2"/>
  <c r="C42" i="2"/>
  <c r="B42" i="2"/>
  <c r="A42" i="2"/>
  <c r="D41" i="2"/>
  <c r="C41" i="2"/>
  <c r="B41" i="2"/>
  <c r="A41" i="2"/>
  <c r="D40" i="2"/>
  <c r="C40" i="2"/>
  <c r="B40" i="2"/>
  <c r="A40" i="2"/>
  <c r="D39" i="2"/>
  <c r="C39" i="2"/>
  <c r="B39" i="2"/>
  <c r="A39" i="2"/>
  <c r="D38" i="2"/>
  <c r="C38" i="2"/>
  <c r="B38" i="2"/>
  <c r="A38" i="2"/>
  <c r="D37" i="2"/>
  <c r="C37" i="2"/>
  <c r="B37" i="2"/>
  <c r="A37" i="2"/>
  <c r="D36" i="2"/>
  <c r="C36" i="2"/>
  <c r="B36" i="2"/>
  <c r="A36" i="2"/>
  <c r="D35" i="2"/>
  <c r="C35" i="2"/>
  <c r="B35" i="2"/>
  <c r="A35" i="2"/>
  <c r="D34" i="2"/>
  <c r="C34" i="2"/>
  <c r="B34" i="2"/>
  <c r="A34" i="2"/>
  <c r="D33" i="2"/>
  <c r="C33" i="2"/>
  <c r="B33" i="2"/>
  <c r="A33" i="2"/>
  <c r="D32" i="2"/>
  <c r="C32" i="2"/>
  <c r="B32" i="2"/>
  <c r="A32" i="2"/>
  <c r="D31" i="2"/>
  <c r="C31" i="2"/>
  <c r="B31" i="2"/>
  <c r="A31" i="2"/>
  <c r="D30" i="2"/>
  <c r="C30" i="2"/>
  <c r="B30" i="2"/>
  <c r="A30" i="2"/>
  <c r="D29" i="2"/>
  <c r="C29" i="2"/>
  <c r="B29" i="2"/>
  <c r="A29" i="2"/>
  <c r="D28" i="2"/>
  <c r="C28" i="2"/>
  <c r="B28" i="2"/>
  <c r="A28" i="2"/>
  <c r="D27" i="2"/>
  <c r="C27" i="2"/>
  <c r="B27" i="2"/>
  <c r="A27" i="2"/>
  <c r="D26" i="2"/>
  <c r="C26" i="2"/>
  <c r="B26" i="2"/>
  <c r="A26" i="2"/>
  <c r="D25" i="2"/>
  <c r="C25" i="2"/>
  <c r="B25" i="2"/>
  <c r="A25" i="2"/>
  <c r="D24" i="2"/>
  <c r="C24" i="2"/>
  <c r="B24" i="2"/>
  <c r="A24" i="2"/>
  <c r="D23" i="2"/>
  <c r="C23" i="2"/>
  <c r="B23" i="2"/>
  <c r="A23" i="2"/>
  <c r="D22" i="2"/>
  <c r="C22" i="2"/>
  <c r="B22" i="2"/>
  <c r="A22" i="2"/>
  <c r="D21" i="2"/>
  <c r="C21" i="2"/>
  <c r="B21" i="2"/>
  <c r="A21" i="2"/>
  <c r="D20" i="2"/>
  <c r="C20" i="2"/>
  <c r="B20" i="2"/>
  <c r="A20" i="2"/>
  <c r="D19" i="2"/>
  <c r="C19" i="2"/>
  <c r="B19" i="2"/>
  <c r="A19" i="2"/>
  <c r="D18" i="2"/>
  <c r="C18" i="2"/>
  <c r="B18" i="2"/>
  <c r="A18" i="2"/>
  <c r="D17" i="2"/>
  <c r="C17" i="2"/>
  <c r="B17" i="2"/>
  <c r="A17" i="2"/>
  <c r="D16" i="2"/>
  <c r="C16" i="2"/>
  <c r="B16" i="2"/>
  <c r="A16" i="2"/>
  <c r="D15" i="2"/>
  <c r="C15" i="2"/>
  <c r="B15" i="2"/>
  <c r="A15" i="2"/>
  <c r="D14" i="2"/>
  <c r="C14" i="2"/>
  <c r="B14" i="2"/>
  <c r="A14" i="2"/>
  <c r="D13" i="2"/>
  <c r="C13" i="2"/>
  <c r="B13" i="2"/>
  <c r="A13" i="2"/>
  <c r="D12" i="2"/>
  <c r="C12" i="2"/>
  <c r="B12" i="2"/>
  <c r="A12" i="2"/>
  <c r="D11" i="2"/>
  <c r="C11" i="2"/>
  <c r="B11" i="2"/>
  <c r="A11" i="2"/>
  <c r="D10" i="2"/>
  <c r="C10" i="2"/>
  <c r="B10" i="2"/>
  <c r="A10" i="2"/>
  <c r="D9" i="2"/>
  <c r="C9" i="2"/>
  <c r="B9" i="2"/>
  <c r="A9" i="2"/>
  <c r="D6" i="2"/>
  <c r="C6" i="2"/>
  <c r="B6" i="2"/>
  <c r="A6" i="2"/>
  <c r="M5" i="2"/>
  <c r="L5" i="2"/>
  <c r="K5" i="2"/>
  <c r="M3" i="2"/>
  <c r="L3" i="2"/>
  <c r="K3" i="2"/>
  <c r="D29" i="1"/>
  <c r="C29" i="1"/>
  <c r="B29" i="1"/>
  <c r="D28" i="1"/>
  <c r="C28" i="1"/>
  <c r="B28" i="1"/>
  <c r="D27" i="1"/>
  <c r="C27" i="1"/>
  <c r="B27" i="1"/>
  <c r="D26" i="1"/>
  <c r="C26" i="1"/>
  <c r="D25" i="1"/>
  <c r="C25" i="1"/>
  <c r="B25" i="1"/>
  <c r="D24" i="1"/>
  <c r="C24" i="1"/>
  <c r="B24" i="1"/>
  <c r="D18" i="1"/>
  <c r="C18" i="1"/>
  <c r="B18" i="1"/>
  <c r="D17" i="1"/>
  <c r="C17" i="1"/>
  <c r="B17" i="1"/>
  <c r="D16" i="1"/>
  <c r="C16" i="1"/>
  <c r="B16" i="1"/>
  <c r="D15" i="1"/>
  <c r="C15" i="1"/>
  <c r="B15" i="1"/>
  <c r="D14" i="1"/>
  <c r="C14" i="1"/>
  <c r="B14" i="1"/>
  <c r="D13" i="1"/>
  <c r="C13" i="1"/>
  <c r="B13" i="1"/>
  <c r="D12" i="1"/>
  <c r="C12" i="1"/>
  <c r="B12" i="1"/>
  <c r="D10" i="1"/>
  <c r="D22" i="1" s="1"/>
  <c r="C10" i="1"/>
  <c r="C22" i="1" s="1"/>
  <c r="B10" i="1"/>
  <c r="B22" i="1" s="1"/>
  <c r="A1" i="1"/>
  <c r="A3" i="1" l="1"/>
</calcChain>
</file>

<file path=xl/sharedStrings.xml><?xml version="1.0" encoding="utf-8"?>
<sst xmlns="http://schemas.openxmlformats.org/spreadsheetml/2006/main" count="4438" uniqueCount="316">
  <si>
    <t>I. OPĆI DIO</t>
  </si>
  <si>
    <t xml:space="preserve">A. SAŽETAK RAČUNA PRIHODA I RASHODA </t>
  </si>
  <si>
    <t>PRIHODI POSLOVANJA</t>
  </si>
  <si>
    <t>PRIHODI OD PRODAJE NEFINANCIJSKE IMOVINE</t>
  </si>
  <si>
    <t>UKUPNI PRIHODI</t>
  </si>
  <si>
    <t>RASHODI POSLOVANJA</t>
  </si>
  <si>
    <t>RASHODI ZA NABAVU NEFINANCIJSKE IMOVINE</t>
  </si>
  <si>
    <t>UKUPNI RASHODI</t>
  </si>
  <si>
    <t>RAZLIKA - VIŠAK / MANJAK</t>
  </si>
  <si>
    <t>B. SAŽETAK RAČUNA FINANCIRANJA</t>
  </si>
  <si>
    <t>PRIMICI OD FINANCIJSKE IMOVINE I ZADUŽIVANJA</t>
  </si>
  <si>
    <t>IZDACI ZA FINANCIJSKU IMOVINU I OTPLATE ZAJMOVA</t>
  </si>
  <si>
    <t>PRIJENOS SREDSTAVA IZ PRETHODNE GODINE</t>
  </si>
  <si>
    <t>PRIJENOS SREDSTAVA U NAREDNU GODINU</t>
  </si>
  <si>
    <t>NETO  FINANCIRANJE</t>
  </si>
  <si>
    <t>VIŠAK / MANJAK + NETO FINANCIRANJE</t>
  </si>
  <si>
    <t>A2. RASHODI POSLOVANJA I RASHODI ZA NABAVU NEFINANCIJSKE IMOVINE</t>
  </si>
  <si>
    <t>Razred</t>
  </si>
  <si>
    <t>Skupina</t>
  </si>
  <si>
    <t>Izvor</t>
  </si>
  <si>
    <t>Naziv rashoda</t>
  </si>
  <si>
    <t>Naziv prihoda</t>
  </si>
  <si>
    <t/>
  </si>
  <si>
    <t>Plan za 2025.</t>
  </si>
  <si>
    <t>Projekcija za 2026.</t>
  </si>
  <si>
    <t>Projekcija za 2027.</t>
  </si>
  <si>
    <t>Razred stavke (E1)</t>
  </si>
  <si>
    <t>Skupina stavke (E2)</t>
  </si>
  <si>
    <t>Izvor (razina 2)</t>
  </si>
  <si>
    <t>EUR</t>
  </si>
  <si>
    <t>Ukupni rezultat</t>
  </si>
  <si>
    <t>3</t>
  </si>
  <si>
    <t>Rashodi poslovanja</t>
  </si>
  <si>
    <t>Rezultat</t>
  </si>
  <si>
    <t>31</t>
  </si>
  <si>
    <t>Rashodi za zaposlene</t>
  </si>
  <si>
    <t>11</t>
  </si>
  <si>
    <t>Opći prihodi i primici</t>
  </si>
  <si>
    <t>12</t>
  </si>
  <si>
    <t>Sredstva učešća za pomoći</t>
  </si>
  <si>
    <t>51</t>
  </si>
  <si>
    <t>Pomoći EU</t>
  </si>
  <si>
    <t>52</t>
  </si>
  <si>
    <t>Ostale pomoći</t>
  </si>
  <si>
    <t>55</t>
  </si>
  <si>
    <t>Refundacije iz pomoći EU</t>
  </si>
  <si>
    <t>56</t>
  </si>
  <si>
    <t>Fondovi EU</t>
  </si>
  <si>
    <t>32</t>
  </si>
  <si>
    <t>Materijalni rashodi</t>
  </si>
  <si>
    <t>Vlastiti prihodi</t>
  </si>
  <si>
    <t>43</t>
  </si>
  <si>
    <t>Ostali prihodi za posebne namjene</t>
  </si>
  <si>
    <t>58</t>
  </si>
  <si>
    <t>Instrumenti EU nove generacije</t>
  </si>
  <si>
    <t>34</t>
  </si>
  <si>
    <t>Financijski rashodi</t>
  </si>
  <si>
    <t>35</t>
  </si>
  <si>
    <t>Subvencije</t>
  </si>
  <si>
    <t>36</t>
  </si>
  <si>
    <t>Pomoći dane u inozemstvo i unutar općeg proračuna</t>
  </si>
  <si>
    <t>38</t>
  </si>
  <si>
    <t>Rashodi za donacije, kazne, naknade šteta i kapitalne pomoći</t>
  </si>
  <si>
    <t>4</t>
  </si>
  <si>
    <t>Rashodi za nabavu nefinancijske imovine</t>
  </si>
  <si>
    <t>41</t>
  </si>
  <si>
    <t>Rashodi za nabavu neproizvedene dugotrajne imovine</t>
  </si>
  <si>
    <t>42</t>
  </si>
  <si>
    <t>Rashodi za nabavu proizvedene dugotrajne imovine</t>
  </si>
  <si>
    <t>A. RAČUN PRIHODA I RASHODA</t>
  </si>
  <si>
    <t>A1. PRIHODI POSLOVANJA I PRIHODI OD PRODAJE NEFINANCIJSKE IMOVINE</t>
  </si>
  <si>
    <t>Prijedlog proračuna 
za 2025.</t>
  </si>
  <si>
    <t>Projekcija proračuna 
za 2026.</t>
  </si>
  <si>
    <t>Projekcija proračuna 
za 2027.</t>
  </si>
  <si>
    <t>Prihodi</t>
  </si>
  <si>
    <t>6XXX</t>
  </si>
  <si>
    <t>63YYY</t>
  </si>
  <si>
    <t>64YYY</t>
  </si>
  <si>
    <t>65YYY</t>
  </si>
  <si>
    <t>66YYY</t>
  </si>
  <si>
    <t>67YYY</t>
  </si>
  <si>
    <t>A3. RASHODI PREMA IZVORIMA FINANCIRANJA</t>
  </si>
  <si>
    <t>Brojčana oznaka i naziv</t>
  </si>
  <si>
    <t>Izvor sredstava</t>
  </si>
  <si>
    <t>1</t>
  </si>
  <si>
    <t>Prihodi za posebne namjene</t>
  </si>
  <si>
    <t>5</t>
  </si>
  <si>
    <t>Pomoći</t>
  </si>
  <si>
    <t>A4. RASHODI PREMA FUNKCIJSKOJ KLASIFIKACIJI</t>
  </si>
  <si>
    <t>Funkcijsko podr.</t>
  </si>
  <si>
    <t>GFS</t>
  </si>
  <si>
    <t>GFS Klasifikacija</t>
  </si>
  <si>
    <t>04</t>
  </si>
  <si>
    <t>Ekonomski poslovi</t>
  </si>
  <si>
    <t>042</t>
  </si>
  <si>
    <t>Poljoprivreda, šumarstvo, ribarstvo i lov</t>
  </si>
  <si>
    <t>B. RAČUN FINANCIRANJA</t>
  </si>
  <si>
    <t>Naziv</t>
  </si>
  <si>
    <t>Nisu nađeni primjenjivi podaci</t>
  </si>
  <si>
    <t>II. POSEBNI DIO</t>
  </si>
  <si>
    <t>Šifra</t>
  </si>
  <si>
    <t>Prijedlog proračuna 
2025</t>
  </si>
  <si>
    <t>Projekcija 
proračuna
2026</t>
  </si>
  <si>
    <t>Projekcija
proračuna
2027</t>
  </si>
  <si>
    <t>Glava</t>
  </si>
  <si>
    <t>HR dugi tekst 1. dio</t>
  </si>
  <si>
    <t>06005</t>
  </si>
  <si>
    <t>Ministarstvo poljoprivrede, šumarstva i ribarstva</t>
  </si>
  <si>
    <t>30</t>
  </si>
  <si>
    <t>POLJOPRIVREDA, ŠUMARSTVO, RIBARSTVO I LOVSTVO</t>
  </si>
  <si>
    <t>3001</t>
  </si>
  <si>
    <t>UPRAVLJANJE POLJOPRIVREDOM, RIBARSTVOM I RURALNIM RAZVOJEM</t>
  </si>
  <si>
    <t>A568000</t>
  </si>
  <si>
    <t>ADMINISTRACIJA I UPRAVLJANJE</t>
  </si>
  <si>
    <t>A650133</t>
  </si>
  <si>
    <t>MREŽA PODATAKA O ODRŽIVOSTI POLJOPRIVREDNIH GOSPODARSTAVA (FSDN)</t>
  </si>
  <si>
    <t>MREŽA PODATAKA O ODRŽIVOSTI POLJOPRIVREDNIH GOSPODARSTAVA (F</t>
  </si>
  <si>
    <t>A865010</t>
  </si>
  <si>
    <t>RAZVOJ STOČARSKE PROIZVODNJE I UPRAVLJANJE REGISTRIMA</t>
  </si>
  <si>
    <t>A865016</t>
  </si>
  <si>
    <t>MEĐUNARODNA PROMOCIJA HRVATSKE POLJOPRIVREDE I DRVOPRERAĐIVAČKE INDUSTRIJE</t>
  </si>
  <si>
    <t>MEĐUNARODNA PROMOCIJA HRVATSKE POLJOPRIVREDE I DRVOPRERAĐIVA</t>
  </si>
  <si>
    <t>A865023</t>
  </si>
  <si>
    <t>PROMICANJE POLJOPRIVREDE I VRIJEDNOSTI RURALNOG PROSTORA</t>
  </si>
  <si>
    <t>K568070</t>
  </si>
  <si>
    <t>INFORMATIZACIJA</t>
  </si>
  <si>
    <t>T568210</t>
  </si>
  <si>
    <t>VITEŠKO ALKARSKO DRUŠTVO SINJ</t>
  </si>
  <si>
    <t>T865008</t>
  </si>
  <si>
    <t>PROGRAM OBZOR 2020 – PROJEKTI H2020</t>
  </si>
  <si>
    <t>T865030</t>
  </si>
  <si>
    <t>OBZOR EUROPA - PARTNERSTVA</t>
  </si>
  <si>
    <t>3002</t>
  </si>
  <si>
    <t>POLJOPRIVREDA</t>
  </si>
  <si>
    <t>A568112</t>
  </si>
  <si>
    <t>REFERENTNI LABORATORIJ ZA MLIJEKO (ZAVOD)</t>
  </si>
  <si>
    <t>A650126</t>
  </si>
  <si>
    <t>SUFINANCIRANJE RADA UZGOJNIH UDRUŽENJA</t>
  </si>
  <si>
    <t>A819058</t>
  </si>
  <si>
    <t>ZPP - IZRAVNA PLAĆANJA POLJOPRIVREDNIM PROIZVOĐAČIMA</t>
  </si>
  <si>
    <t>551</t>
  </si>
  <si>
    <t>Europski poljoprivredni jamstveni fond (EPJF)</t>
  </si>
  <si>
    <t>A820055</t>
  </si>
  <si>
    <t>IZRAVNA PLAĆANJA U POLJOPRIVREDI</t>
  </si>
  <si>
    <t>A821058</t>
  </si>
  <si>
    <t>ZPP - MJERE UREĐENJA TRŽIŠTA POLJOPRIVREDNIH PROIZVODA</t>
  </si>
  <si>
    <t>A828063</t>
  </si>
  <si>
    <t>PROMIDŽBENE AKTIVNOSTI ZA POLJOPRIVREDNE I PREHRAMBENE PROIZVODE POSEBNIH OZNAKA KVALITETE</t>
  </si>
  <si>
    <t>PROMIDŽBENE AKTIVNOSTI ZA POLJOPRIVREDNE I PREHRAMBENE PROIZ</t>
  </si>
  <si>
    <t>A865037</t>
  </si>
  <si>
    <t>STRATEŠKI PLAN 2023-2027 - IZRAVNA PLAĆANJA POLJOPRIVREDNIM PROIZVOĐAČIMA</t>
  </si>
  <si>
    <t>STRATEŠKI PLAN 2023-2027 - IZRAVNA PLAĆANJA POLJOPRIVREDNIM</t>
  </si>
  <si>
    <t>A865039</t>
  </si>
  <si>
    <t>STRATEŠKI PLAN 2023-2027 - SEKTORSKI PROGRAMI</t>
  </si>
  <si>
    <t>A865061</t>
  </si>
  <si>
    <t>USPOSTAVA MREŽE PODATAKA O ODRŽIVOSTI POLJOPRIVREDNIH GOSPODARSTAVA (FSDN)</t>
  </si>
  <si>
    <t>USPOSTAVA MREŽE PODATAKA O ODRŽIVOSTI POLJOPRIVREDNIH GOSPOD</t>
  </si>
  <si>
    <t>A865063</t>
  </si>
  <si>
    <t>OTKUP POLJOPRIVREDNOG ZEMLJIŠTA</t>
  </si>
  <si>
    <t>K761074</t>
  </si>
  <si>
    <t>RAZVOJNI PROJEKTI ZA PODRUČJE SLAVONIJE, BARANJE I SRIJEMA</t>
  </si>
  <si>
    <t>K821074</t>
  </si>
  <si>
    <t>PROGRAMI DRŽAVNIH I DEMINIMIS POTPORA I SUFINANCIRANJE INFRASTRUKTURE ZA RAZVOJ POLJOPRIVREDE</t>
  </si>
  <si>
    <t>PROGRAMI DRŽAVNIH I DEMINIMIS POTPORA I SUFINANCIRANJE INFRA</t>
  </si>
  <si>
    <t>K865027</t>
  </si>
  <si>
    <t>DIGITALNA TRANSFORMACIJA POLJOPRIVREDE -NPOO C.1.5 - R3-I1</t>
  </si>
  <si>
    <t>581</t>
  </si>
  <si>
    <t>Mehanizam za oporavak i otpornost</t>
  </si>
  <si>
    <t>K865028</t>
  </si>
  <si>
    <t>UNAPRJEĐENJE SUSTAVA ZA RESTRUKTURIRANJE POLJOPRIVREDNOG ZEMLJIŠTA I KOMASACIJU - NPOO C.1.5 - R2-I1</t>
  </si>
  <si>
    <t>UNAPRJEĐENJE SUSTAVA ZA RESTRUKTURIRANJE POLJOPRIVREDNOG ZEM</t>
  </si>
  <si>
    <t>K865029</t>
  </si>
  <si>
    <t>USPOSTAVA MREŽE LOGISTIČKE INFRASTRUKTURE ZA JAČANJE PROIZVODNO TRŽIŠNOG LANCA U SEKTORU VOĆA I POVRĆA-NPOO C.1.5 R1-I1</t>
  </si>
  <si>
    <t>USPOSTAVA MREŽE LOGISTIČKE INFRASTRUKTURE ZA JAČANJE PROIZVO</t>
  </si>
  <si>
    <t>0</t>
  </si>
  <si>
    <t>T401091</t>
  </si>
  <si>
    <t>VOĐENJE KATASTRA PČELINJIH PAŠA,  EVIDENCIJE PČELINJAKA I PRAĆENJE PROIZVODNJE I TRŽENJA MEDA</t>
  </si>
  <si>
    <t>VOĐENJE KATASTRA PČELINJIH PAŠA,  EVIDENCIJE PČELINJAKA I PR</t>
  </si>
  <si>
    <t>T819070</t>
  </si>
  <si>
    <t>NACIONALNI PROJEKT BIODINAMIČKE POLJOPRIVREDNE PROIZVODNJE</t>
  </si>
  <si>
    <t>T820072</t>
  </si>
  <si>
    <t>IZVANREDNE MJERE POMOĆI U POLJOPRIVREDI</t>
  </si>
  <si>
    <t>T820073</t>
  </si>
  <si>
    <t>NACIONALNI PROGRAM "ŠKOLSKI MEDNI DAN"</t>
  </si>
  <si>
    <t>T821066</t>
  </si>
  <si>
    <t>NACIONALNI PROGRAM POTICANJA PROVEDBE UZGOJNIH PROGRAMA ZA TOPLOKRVNE PASMINE KONJA U REPUBLICI HRVATSKOJ ZA RAZDOBLJE OD 2021. DO 2025. GODINE</t>
  </si>
  <si>
    <t>NACIONALNI PROGRAM POTICANJA PROVEDBE UZGOJNIH PROGRAMA ZA T</t>
  </si>
  <si>
    <t>T865020</t>
  </si>
  <si>
    <t>USPOSTAVA REGIONALNIH ORGANIZACIJA VINARA I VINOGRADARA</t>
  </si>
  <si>
    <t>T865021</t>
  </si>
  <si>
    <t>NACIONALNI PROGRAM OČUVANJA IZVORNIH I UGROŽENIH  PASMINA DOMAĆIH ŽIVOTINJA REPUBLIKE HRVATSKE 2021-2025</t>
  </si>
  <si>
    <t>NACIONALNI PROGRAM OČUVANJA IZVORNIH I UGROŽENIH  PASMINA DO</t>
  </si>
  <si>
    <t>T865036</t>
  </si>
  <si>
    <t>PROMOCIJA BIOGOSPODARSTVA</t>
  </si>
  <si>
    <t>T865044</t>
  </si>
  <si>
    <t>IZVANREDNA POMOĆ PROIZVOĐAČIMA ZBOG ELEMENTARNIH NEPOGODA I NEPOVOLJNIH DOGAĐAJA</t>
  </si>
  <si>
    <t>IZVANREDNA POMOĆ PROIZVOĐAČIMA ZBOG ELEMENTARNIH NEPOGODA I</t>
  </si>
  <si>
    <t>T865047</t>
  </si>
  <si>
    <t>PROGRAM POTPORE SEKTORIMA PRERADE POLJOPRIVREDNIH PROIZVODA</t>
  </si>
  <si>
    <t>T865049</t>
  </si>
  <si>
    <t>NACIONALNI AKCIJSKI PLAN RAZVOJA EKOLOŠKE POLJOPRIVREDE 2023.-2030.</t>
  </si>
  <si>
    <t>NACIONALNI AKCIJSKI PLAN RAZVOJA EKOLOŠKE POLJOPRIVREDE 2023</t>
  </si>
  <si>
    <t>3003</t>
  </si>
  <si>
    <t>VETERINARSTVO I SIGURNOST HRANE</t>
  </si>
  <si>
    <t>A401098</t>
  </si>
  <si>
    <t>PROVEDBA HITNIH FITOSANITARNIH MJERA</t>
  </si>
  <si>
    <t>A401132</t>
  </si>
  <si>
    <t>MONITORING OSTATAKA PESTICIDA U HRANI</t>
  </si>
  <si>
    <t>A568001</t>
  </si>
  <si>
    <t>ZDRAVSTVENA ZAŠTITA ŽIVOTINJA</t>
  </si>
  <si>
    <t>559</t>
  </si>
  <si>
    <t>Ostale refundacije iz sredstava EU</t>
  </si>
  <si>
    <t>A568007</t>
  </si>
  <si>
    <t>ZDRAVSTVENA ZAŠTITA BILJA</t>
  </si>
  <si>
    <t>A568057</t>
  </si>
  <si>
    <t>KONCESIONAR - USLUGA SAKUPLJANJA I UKLANJANJA  NUSPROIZVODA</t>
  </si>
  <si>
    <t>A819069</t>
  </si>
  <si>
    <t>SPRJEČAVANJE I SMANJENJE NASTANKA OTPADA OD HRANE I DONIRANJE HRANE</t>
  </si>
  <si>
    <t>SPRJEČAVANJE I SMANJENJE NASTANKA OTPADA OD HRANE I DONIRANJ</t>
  </si>
  <si>
    <t>A828066</t>
  </si>
  <si>
    <t>SUFINANCIRANJE ANALIZE SJEMENA SOJE NA PRISUTNOST GENETSKI MODIFICIRANIH ORGANIZAMA (GMO)</t>
  </si>
  <si>
    <t>SUFINANCIRANJE ANALIZE SJEMENA SOJE NA PRISUTNOST GENETSKI M</t>
  </si>
  <si>
    <t>K821068</t>
  </si>
  <si>
    <t>OPREMANJE SKLADIŠTA KRIZNOG STOŽERA</t>
  </si>
  <si>
    <t>K865026</t>
  </si>
  <si>
    <t>UNAPRJEĐENJE SUSTAVA DONIRANJA HRANE - NPOO C.1.5 - R4</t>
  </si>
  <si>
    <t>T568081</t>
  </si>
  <si>
    <t>USLUGA EVIDENTIRANJA PREMJEŠTANJA ŽIVOTINJA U RAČUNALNOJ APLIKACIJI "VETIS"</t>
  </si>
  <si>
    <t>USLUGA EVIDENTIRANJA PREMJEŠTANJA ŽIVOTINJA U RAČUNALNOJ APL</t>
  </si>
  <si>
    <t>T828056</t>
  </si>
  <si>
    <t>OČUVANJE I ODRŽIVA UPORABA BILJNIH GENETSKIH IZVORA ZA HRANU I POLJOPRIVREDU</t>
  </si>
  <si>
    <t>OČUVANJE I ODRŽIVA UPORABA BILJNIH GENETSKIH IZVORA ZA HRANU</t>
  </si>
  <si>
    <t>3004</t>
  </si>
  <si>
    <t>RURALNI RAZVOJ</t>
  </si>
  <si>
    <t>A650131</t>
  </si>
  <si>
    <t>ORGANIZACIJA MANIFESTACIJA</t>
  </si>
  <si>
    <t>A820058</t>
  </si>
  <si>
    <t>ZPP - MJERE RURALNOG RAZVOJA</t>
  </si>
  <si>
    <t>565</t>
  </si>
  <si>
    <t>Europski poljoprivredni fond za ruralni razvoj (EPFRR)</t>
  </si>
  <si>
    <t>A820068</t>
  </si>
  <si>
    <t>TEHNIČKA POMOĆ - MREŽA ZA RURALNI RAZVOJ</t>
  </si>
  <si>
    <t>A821067</t>
  </si>
  <si>
    <t>TEHNIČKA POMOĆ – PROGRAM RURALNOG RAZVOJA</t>
  </si>
  <si>
    <t>A865006</t>
  </si>
  <si>
    <t>EDUKACIJA I SAVJETOVANJE</t>
  </si>
  <si>
    <t>A865007</t>
  </si>
  <si>
    <t>PROMOCIJA ŠKOLSKE SHEME</t>
  </si>
  <si>
    <t>A865033</t>
  </si>
  <si>
    <t>TEHNIČKA POMOĆ - PROGRAM RURALNOG RAZVOJA - EURI</t>
  </si>
  <si>
    <t>A865034</t>
  </si>
  <si>
    <t>ZPP - INSTRUMENT EUROPSKE UNIJE ZA OPORAVAK (EURI)</t>
  </si>
  <si>
    <t>A865038</t>
  </si>
  <si>
    <t>STRATEŠKI PLAN 2023-2027 - TEHNIČKA POMOĆ – NACIONALNA MREŽA ZPP-a</t>
  </si>
  <si>
    <t>STRATEŠKI PLAN 2023-2027 - TEHNIČKA POMOĆ – NACIONALNA MREŽA</t>
  </si>
  <si>
    <t>A865041</t>
  </si>
  <si>
    <t>STRATEŠKI PLAN 2023-2027 - RURALNI RAZVOJ</t>
  </si>
  <si>
    <t>A865042</t>
  </si>
  <si>
    <t>STRATEŠKI PLAN 2023-2027 - TEHNIČKA POMOĆ</t>
  </si>
  <si>
    <t>A865054</t>
  </si>
  <si>
    <t>KOMPENZACIJSKE MJERE I POTPORE DEPOPULIRANIM PODRUČJIMA</t>
  </si>
  <si>
    <t>T650119</t>
  </si>
  <si>
    <t>DRŽAVNA STOČARSKA IZLOŽBA - GUDOVAC</t>
  </si>
  <si>
    <t>3005</t>
  </si>
  <si>
    <t>RIBARSTVO</t>
  </si>
  <si>
    <t>A568004</t>
  </si>
  <si>
    <t>PRAĆENJE BIOLOŠKOG BOGATSTVA MORA</t>
  </si>
  <si>
    <t>564</t>
  </si>
  <si>
    <t>Ribarski fondovi (EMFF i EFF)</t>
  </si>
  <si>
    <t>Ribarski fondovi</t>
  </si>
  <si>
    <t>A568059</t>
  </si>
  <si>
    <t>PRAĆENJE STANJA SLATKOVODNOG RIBARSTVA</t>
  </si>
  <si>
    <t>A650061</t>
  </si>
  <si>
    <t>IZRADA PROGRAMA RAZVOJA STRUČNIH PODLOGA I STUDIJA</t>
  </si>
  <si>
    <t>A650134</t>
  </si>
  <si>
    <t>DRŽAVNE POTPORE U RIBARSTVU</t>
  </si>
  <si>
    <t>A828057</t>
  </si>
  <si>
    <t>PROGRAM ZA RIBARSTVO I AKVAKULTURU</t>
  </si>
  <si>
    <t>K401095</t>
  </si>
  <si>
    <t>SATELITSKI SUSTAV NADZORA PLOVILA</t>
  </si>
  <si>
    <t>K650064</t>
  </si>
  <si>
    <t>INFORMATIČKA PODRŠKA RIBARSTVENOJ POLITICI RH</t>
  </si>
  <si>
    <t>K650095</t>
  </si>
  <si>
    <t>ODRŽAVANJE EKO SUSTAVA RIBNJAKA</t>
  </si>
  <si>
    <t>K650108</t>
  </si>
  <si>
    <t>JAČANJE RIBARSKE INSPEKCIJSKE SLUŽBE</t>
  </si>
  <si>
    <t>K865050</t>
  </si>
  <si>
    <t>RIBARSKA, POLJOPRIVREDNA I INFRASTRUKTURA ZA ZAŠTITU ŽIVOTINJA</t>
  </si>
  <si>
    <t>RIBARSKA, POLJOPRIVREDNA I INFRASTRUKTURA ZA ZAŠTITU ŽIVOTIN</t>
  </si>
  <si>
    <t>T865062</t>
  </si>
  <si>
    <t>INTERREG ITALIJA HRVATSKA - 3E FISHING</t>
  </si>
  <si>
    <t>3006</t>
  </si>
  <si>
    <t>GOSPODARENJE I ZAŠTITA ŠUMSKIH RESURSA, LOVIŠTA I DIVLJAČI</t>
  </si>
  <si>
    <t>A568060</t>
  </si>
  <si>
    <t>UNAPREĐENJE LOVSTVA, SMANJENJE RIZIKA OD DIVLJAČI I NAKNADE ŠTETE</t>
  </si>
  <si>
    <t>UNAPREĐENJE LOVSTVA, SMANJENJE RIZIKA OD DIVLJAČI I NAKNADE</t>
  </si>
  <si>
    <t>A820038</t>
  </si>
  <si>
    <t>UNAPREĐENJE ŠUMARSTVA</t>
  </si>
  <si>
    <t>A820065</t>
  </si>
  <si>
    <t>OPĆEKORISNE FUNKCIJE ŠUMA</t>
  </si>
  <si>
    <t>K828037</t>
  </si>
  <si>
    <t>MJERE OČUVANJA ŠUMSKIH GENETSKIH RESURSA</t>
  </si>
  <si>
    <t>K865046</t>
  </si>
  <si>
    <t>ODRŽAVANJE ŠUMSKIH I PROTUPOŽARNIH PROMETNICA</t>
  </si>
  <si>
    <t>T865022</t>
  </si>
  <si>
    <t>NACIONALNA INVENTURA ŠUMSKIH RESURSA REPUBLIKE HRVATSKE</t>
  </si>
  <si>
    <t>GOSPODARSTVO</t>
  </si>
  <si>
    <t>3207</t>
  </si>
  <si>
    <t>POTICANJE RAZVOJA PRERADE DRVA I PROIZVODNJE NAMJEŠTAJA</t>
  </si>
  <si>
    <t>A819039</t>
  </si>
  <si>
    <t>MJERE ZA ODRŽVI RAZVOJ PRERADE DRVA I PROIZVODNJE NAMJEŠTAJA</t>
  </si>
  <si>
    <t>A865057</t>
  </si>
  <si>
    <t>AKCIJSKI PLAN SADNJE DODATNIH STABALA</t>
  </si>
  <si>
    <t>K828006</t>
  </si>
  <si>
    <t>MJERE RAZVOJA KONKURENTNOSTI PRERADE DRVA I PROIZVODNJE NAMJEŠTAJA</t>
  </si>
  <si>
    <t>MJERE RAZVOJA KONKURENTNOSTI PRERADE DRVA I PROIZVODNJE NAMJ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</si>
</sst>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52">
    <font>
      <sz val="11"/>
      <color theme="1"/>
      <name val="Aptos Narrow"/>
      <family val="2"/>
      <charset val="238"/>
      <scheme val="minor"/>
    </font>
    <font>
      <sz val="11"/>
      <color theme="1"/>
      <name val="Aptos Narrow"/>
      <family val="2"/>
      <charset val="238"/>
      <scheme val="minor"/>
    </font>
    <font>
      <sz val="10"/>
      <name val="Arial"/>
    </font>
    <font>
      <b/>
      <sz val="12"/>
      <name val="Times New Roman"/>
      <family val="1"/>
      <charset val="238"/>
    </font>
    <font>
      <sz val="11"/>
      <name val="Times New Roman"/>
      <family val="1"/>
      <charset val="238"/>
    </font>
    <font>
      <b/>
      <sz val="11"/>
      <name val="Times New Roman"/>
      <family val="1"/>
      <charset val="238"/>
    </font>
    <font>
      <b/>
      <sz val="13"/>
      <name val="Times New Roman"/>
      <family val="1"/>
      <charset val="238"/>
    </font>
    <font>
      <sz val="12"/>
      <name val="Times New Roman"/>
      <family val="1"/>
      <charset val="238"/>
    </font>
    <font>
      <sz val="13"/>
      <name val="Arial"/>
      <family val="2"/>
      <charset val="238"/>
    </font>
    <font>
      <sz val="13"/>
      <name val="Times New Roman"/>
      <family val="1"/>
      <charset val="238"/>
    </font>
    <font>
      <b/>
      <sz val="11"/>
      <name val="Times New Roman"/>
      <family val="1"/>
    </font>
    <font>
      <sz val="11"/>
      <name val="Geneva"/>
      <charset val="238"/>
    </font>
    <font>
      <sz val="11"/>
      <name val="Times New Roman"/>
      <family val="1"/>
    </font>
    <font>
      <sz val="8"/>
      <name val="Times New Roman"/>
      <family val="1"/>
      <charset val="238"/>
    </font>
    <font>
      <sz val="8"/>
      <name val="Geneva"/>
      <charset val="238"/>
    </font>
    <font>
      <b/>
      <sz val="11"/>
      <color rgb="FF231F20"/>
      <name val="Minion Pro"/>
      <charset val="238"/>
    </font>
    <font>
      <sz val="11"/>
      <name val="Arial"/>
      <family val="2"/>
      <charset val="238"/>
    </font>
    <font>
      <sz val="12"/>
      <name val="Times New Roman"/>
      <family val="1"/>
    </font>
    <font>
      <sz val="12"/>
      <name val="Arial"/>
      <family val="2"/>
      <charset val="238"/>
    </font>
    <font>
      <sz val="10"/>
      <name val="Arial"/>
      <family val="2"/>
    </font>
    <font>
      <sz val="10"/>
      <name val="Times New Roman"/>
      <family val="1"/>
    </font>
    <font>
      <b/>
      <sz val="10"/>
      <name val="Times New Roman"/>
      <family val="1"/>
    </font>
    <font>
      <b/>
      <sz val="10"/>
      <name val="Arial"/>
      <family val="2"/>
      <charset val="238"/>
    </font>
    <font>
      <sz val="10"/>
      <name val="Times New Roman"/>
      <family val="1"/>
      <charset val="238"/>
    </font>
    <font>
      <b/>
      <sz val="8"/>
      <name val="Times New Roman"/>
      <family val="1"/>
    </font>
    <font>
      <sz val="8"/>
      <name val="Times New Roman"/>
      <family val="1"/>
    </font>
    <font>
      <b/>
      <sz val="8"/>
      <name val="Times New Roman"/>
      <family val="1"/>
      <charset val="238"/>
    </font>
    <font>
      <b/>
      <sz val="10"/>
      <name val="Times New Roman"/>
      <family val="1"/>
      <charset val="238"/>
    </font>
    <font>
      <sz val="10"/>
      <color indexed="8"/>
      <name val="Arial"/>
      <family val="2"/>
    </font>
    <font>
      <b/>
      <sz val="10"/>
      <color indexed="8"/>
      <name val="Arial"/>
      <family val="2"/>
      <charset val="238"/>
    </font>
    <font>
      <b/>
      <sz val="10"/>
      <color indexed="44"/>
      <name val="Arial"/>
      <family val="2"/>
      <charset val="238"/>
    </font>
    <font>
      <b/>
      <sz val="10"/>
      <color indexed="8"/>
      <name val="Arial"/>
      <family val="2"/>
    </font>
    <font>
      <i/>
      <sz val="10"/>
      <name val="Times New Roman"/>
      <family val="1"/>
      <charset val="238"/>
    </font>
    <font>
      <sz val="10"/>
      <color indexed="8"/>
      <name val="Times New Roman"/>
      <family val="1"/>
      <charset val="238"/>
    </font>
    <font>
      <i/>
      <sz val="10"/>
      <color indexed="8"/>
      <name val="Times New Roman"/>
      <family val="1"/>
      <charset val="238"/>
    </font>
    <font>
      <i/>
      <sz val="10"/>
      <name val="Arial"/>
      <family val="2"/>
      <charset val="238"/>
    </font>
    <font>
      <sz val="10"/>
      <name val="Arial"/>
      <charset val="238"/>
    </font>
    <font>
      <b/>
      <sz val="13"/>
      <name val="Times New Roman"/>
      <family val="1"/>
    </font>
    <font>
      <b/>
      <sz val="12"/>
      <name val="Times New Roman"/>
      <family val="1"/>
    </font>
    <font>
      <i/>
      <sz val="10"/>
      <name val="Times New Roman"/>
      <family val="1"/>
    </font>
    <font>
      <sz val="10"/>
      <name val="Arial"/>
      <family val="2"/>
      <charset val="238"/>
    </font>
    <font>
      <b/>
      <sz val="11"/>
      <color theme="1"/>
      <name val="Times New Roman"/>
      <family val="1"/>
      <charset val="238"/>
    </font>
    <font>
      <sz val="10"/>
      <color indexed="8"/>
      <name val="MS Sans Serif"/>
      <family val="2"/>
      <charset val="238"/>
    </font>
    <font>
      <b/>
      <sz val="11"/>
      <color indexed="8"/>
      <name val="Times New Roman"/>
      <family val="1"/>
      <charset val="238"/>
    </font>
    <font>
      <b/>
      <u/>
      <sz val="11"/>
      <name val="Times New Roman"/>
      <family val="1"/>
      <charset val="238"/>
    </font>
    <font>
      <u/>
      <sz val="11"/>
      <name val="Times New Roman"/>
      <family val="1"/>
      <charset val="238"/>
    </font>
    <font>
      <b/>
      <sz val="10"/>
      <name val="Arial"/>
      <family val="2"/>
    </font>
    <font>
      <i/>
      <sz val="11"/>
      <name val="Times New Roman"/>
      <family val="1"/>
      <charset val="238"/>
    </font>
    <font>
      <i/>
      <sz val="11"/>
      <color indexed="8"/>
      <name val="Times New Roman"/>
      <family val="1"/>
      <charset val="238"/>
    </font>
    <font>
      <sz val="10"/>
      <color indexed="10"/>
      <name val="Arial"/>
      <family val="2"/>
    </font>
    <font>
      <sz val="8"/>
      <name val="Arial"/>
      <family val="2"/>
    </font>
    <font>
      <sz val="11"/>
      <color indexed="8"/>
      <name val="Times New Roman"/>
      <family val="1"/>
      <charset val="238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4"/>
      </patternFill>
    </fill>
    <fill>
      <patternFill patternType="solid">
        <fgColor indexed="31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35"/>
        <bgColor indexed="64"/>
      </patternFill>
    </fill>
    <fill>
      <patternFill patternType="solid">
        <fgColor indexed="60"/>
      </patternFill>
    </fill>
    <fill>
      <patternFill patternType="solid">
        <fgColor indexed="4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0">
    <xf numFmtId="0" fontId="0" fillId="0" borderId="0"/>
    <xf numFmtId="0" fontId="2" fillId="0" borderId="0"/>
    <xf numFmtId="0" fontId="1" fillId="0" borderId="0"/>
    <xf numFmtId="0" fontId="19" fillId="0" borderId="0"/>
    <xf numFmtId="0" fontId="22" fillId="3" borderId="3" applyNumberFormat="0" applyProtection="0">
      <alignment horizontal="left" vertical="center" indent="1"/>
    </xf>
    <xf numFmtId="0" fontId="23" fillId="4" borderId="3" applyNumberFormat="0" applyProtection="0">
      <alignment horizontal="left" vertical="center" indent="1"/>
    </xf>
    <xf numFmtId="4" fontId="28" fillId="5" borderId="3" applyNumberFormat="0" applyProtection="0">
      <alignment vertical="center"/>
    </xf>
    <xf numFmtId="0" fontId="30" fillId="3" borderId="3" applyNumberFormat="0" applyProtection="0">
      <alignment horizontal="center" vertical="center"/>
    </xf>
    <xf numFmtId="4" fontId="28" fillId="5" borderId="3" applyNumberFormat="0" applyProtection="0">
      <alignment horizontal="left" vertical="center" indent="1"/>
    </xf>
    <xf numFmtId="4" fontId="33" fillId="0" borderId="3" applyNumberFormat="0" applyProtection="0">
      <alignment horizontal="right" vertical="center"/>
    </xf>
    <xf numFmtId="0" fontId="36" fillId="0" borderId="0"/>
    <xf numFmtId="0" fontId="27" fillId="0" borderId="3" applyNumberFormat="0" applyProtection="0">
      <alignment horizontal="left" vertical="center" wrapText="1" justifyLastLine="1"/>
    </xf>
    <xf numFmtId="0" fontId="27" fillId="0" borderId="3" applyNumberFormat="0" applyProtection="0">
      <alignment horizontal="left" vertical="center" wrapText="1"/>
    </xf>
    <xf numFmtId="0" fontId="27" fillId="0" borderId="3" applyNumberFormat="0" applyProtection="0">
      <alignment horizontal="left" vertical="center" wrapText="1"/>
    </xf>
    <xf numFmtId="0" fontId="40" fillId="0" borderId="0"/>
    <xf numFmtId="0" fontId="40" fillId="0" borderId="0"/>
    <xf numFmtId="0" fontId="42" fillId="0" borderId="0"/>
    <xf numFmtId="4" fontId="49" fillId="6" borderId="3" applyNumberFormat="0" applyProtection="0">
      <alignment horizontal="right" vertical="center"/>
    </xf>
    <xf numFmtId="0" fontId="50" fillId="7" borderId="0"/>
    <xf numFmtId="0" fontId="40" fillId="8" borderId="6" applyNumberFormat="0" applyProtection="0">
      <alignment horizontal="left" vertical="center" indent="1"/>
    </xf>
  </cellStyleXfs>
  <cellXfs count="204">
    <xf numFmtId="0" fontId="0" fillId="0" borderId="0" xfId="0"/>
    <xf numFmtId="0" fontId="4" fillId="0" borderId="0" xfId="1" applyFont="1" applyAlignment="1">
      <alignment vertical="center"/>
    </xf>
    <xf numFmtId="0" fontId="2" fillId="0" borderId="0" xfId="1" applyAlignment="1">
      <alignment vertical="center"/>
    </xf>
    <xf numFmtId="0" fontId="5" fillId="0" borderId="0" xfId="1" applyFont="1" applyAlignment="1">
      <alignment vertical="center"/>
    </xf>
    <xf numFmtId="3" fontId="4" fillId="0" borderId="0" xfId="1" applyNumberFormat="1" applyFont="1" applyAlignment="1">
      <alignment vertical="center"/>
    </xf>
    <xf numFmtId="0" fontId="3" fillId="0" borderId="0" xfId="1" applyFont="1" applyAlignment="1">
      <alignment horizontal="left" vertical="center"/>
    </xf>
    <xf numFmtId="3" fontId="3" fillId="0" borderId="0" xfId="1" applyNumberFormat="1" applyFont="1" applyAlignment="1">
      <alignment horizontal="left" vertical="center"/>
    </xf>
    <xf numFmtId="0" fontId="3" fillId="0" borderId="0" xfId="1" applyFont="1" applyAlignment="1">
      <alignment vertical="center"/>
    </xf>
    <xf numFmtId="0" fontId="6" fillId="0" borderId="0" xfId="1" applyFont="1" applyAlignment="1">
      <alignment horizontal="center" vertical="center"/>
    </xf>
    <xf numFmtId="0" fontId="7" fillId="0" borderId="0" xfId="1" applyFont="1" applyAlignment="1">
      <alignment vertical="center"/>
    </xf>
    <xf numFmtId="3" fontId="6" fillId="0" borderId="0" xfId="1" applyNumberFormat="1" applyFont="1" applyAlignment="1">
      <alignment horizontal="center" vertical="center"/>
    </xf>
    <xf numFmtId="0" fontId="8" fillId="0" borderId="0" xfId="1" applyFont="1" applyAlignment="1">
      <alignment vertical="center"/>
    </xf>
    <xf numFmtId="0" fontId="9" fillId="0" borderId="0" xfId="1" applyFont="1" applyAlignment="1">
      <alignment vertical="center"/>
    </xf>
    <xf numFmtId="0" fontId="4" fillId="0" borderId="0" xfId="1" applyFont="1" applyAlignment="1">
      <alignment horizontal="justify" vertical="center"/>
    </xf>
    <xf numFmtId="3" fontId="4" fillId="0" borderId="0" xfId="1" applyNumberFormat="1" applyFont="1" applyAlignment="1">
      <alignment horizontal="justify" vertical="center"/>
    </xf>
    <xf numFmtId="0" fontId="5" fillId="0" borderId="1" xfId="1" applyFont="1" applyBorder="1" applyAlignment="1">
      <alignment horizontal="justify" vertical="center"/>
    </xf>
    <xf numFmtId="3" fontId="5" fillId="0" borderId="1" xfId="1" applyNumberFormat="1" applyFont="1" applyBorder="1" applyAlignment="1">
      <alignment horizontal="center" vertical="center" wrapText="1"/>
    </xf>
    <xf numFmtId="4" fontId="10" fillId="0" borderId="0" xfId="1" applyNumberFormat="1" applyFont="1" applyAlignment="1">
      <alignment horizontal="justify" vertical="center"/>
    </xf>
    <xf numFmtId="0" fontId="11" fillId="0" borderId="0" xfId="1" applyFont="1" applyAlignment="1">
      <alignment vertical="center"/>
    </xf>
    <xf numFmtId="0" fontId="12" fillId="0" borderId="0" xfId="1" applyFont="1" applyAlignment="1">
      <alignment horizontal="justify" vertical="center"/>
    </xf>
    <xf numFmtId="0" fontId="4" fillId="0" borderId="1" xfId="1" applyFont="1" applyBorder="1" applyAlignment="1">
      <alignment horizontal="center" vertical="center"/>
    </xf>
    <xf numFmtId="3" fontId="4" fillId="0" borderId="1" xfId="1" applyNumberFormat="1" applyFont="1" applyBorder="1" applyAlignment="1">
      <alignment horizontal="center" vertical="center"/>
    </xf>
    <xf numFmtId="0" fontId="13" fillId="0" borderId="0" xfId="1" applyFont="1" applyAlignment="1">
      <alignment horizontal="center" vertical="center"/>
    </xf>
    <xf numFmtId="0" fontId="14" fillId="0" borderId="0" xfId="1" applyFont="1" applyAlignment="1">
      <alignment vertical="center"/>
    </xf>
    <xf numFmtId="0" fontId="5" fillId="0" borderId="1" xfId="1" applyFont="1" applyBorder="1" applyAlignment="1">
      <alignment horizontal="left" vertical="center" wrapText="1"/>
    </xf>
    <xf numFmtId="3" fontId="15" fillId="0" borderId="1" xfId="2" applyNumberFormat="1" applyFont="1" applyBorder="1" applyAlignment="1">
      <alignment horizontal="right" vertical="center"/>
    </xf>
    <xf numFmtId="164" fontId="10" fillId="0" borderId="0" xfId="1" applyNumberFormat="1" applyFont="1" applyAlignment="1">
      <alignment horizontal="center" vertical="center"/>
    </xf>
    <xf numFmtId="0" fontId="16" fillId="0" borderId="0" xfId="1" applyFont="1" applyAlignment="1">
      <alignment vertical="center"/>
    </xf>
    <xf numFmtId="0" fontId="12" fillId="0" borderId="0" xfId="1" applyFont="1" applyAlignment="1">
      <alignment vertical="center"/>
    </xf>
    <xf numFmtId="164" fontId="16" fillId="0" borderId="0" xfId="1" applyNumberFormat="1" applyFont="1" applyAlignment="1">
      <alignment vertical="center"/>
    </xf>
    <xf numFmtId="3" fontId="16" fillId="0" borderId="0" xfId="1" applyNumberFormat="1" applyFont="1" applyAlignment="1">
      <alignment vertical="center"/>
    </xf>
    <xf numFmtId="0" fontId="5" fillId="0" borderId="1" xfId="1" quotePrefix="1" applyFont="1" applyBorder="1" applyAlignment="1">
      <alignment horizontal="left" vertical="center" wrapText="1"/>
    </xf>
    <xf numFmtId="3" fontId="17" fillId="0" borderId="0" xfId="1" applyNumberFormat="1" applyFont="1" applyAlignment="1">
      <alignment vertical="center"/>
    </xf>
    <xf numFmtId="0" fontId="18" fillId="0" borderId="0" xfId="1" applyFont="1" applyAlignment="1">
      <alignment vertical="center"/>
    </xf>
    <xf numFmtId="4" fontId="5" fillId="2" borderId="0" xfId="1" applyNumberFormat="1" applyFont="1" applyFill="1" applyAlignment="1">
      <alignment horizontal="left" vertical="center"/>
    </xf>
    <xf numFmtId="3" fontId="4" fillId="2" borderId="0" xfId="1" applyNumberFormat="1" applyFont="1" applyFill="1" applyAlignment="1">
      <alignment vertical="center"/>
    </xf>
    <xf numFmtId="0" fontId="17" fillId="0" borderId="0" xfId="1" applyFont="1" applyAlignment="1">
      <alignment vertical="center"/>
    </xf>
    <xf numFmtId="0" fontId="5" fillId="2" borderId="1" xfId="1" applyFont="1" applyFill="1" applyBorder="1" applyAlignment="1">
      <alignment horizontal="justify" vertical="center"/>
    </xf>
    <xf numFmtId="0" fontId="4" fillId="2" borderId="1" xfId="1" applyFont="1" applyFill="1" applyBorder="1" applyAlignment="1">
      <alignment horizontal="center" vertical="center"/>
    </xf>
    <xf numFmtId="3" fontId="4" fillId="2" borderId="1" xfId="1" applyNumberFormat="1" applyFont="1" applyFill="1" applyBorder="1" applyAlignment="1">
      <alignment horizontal="center" vertical="center"/>
    </xf>
    <xf numFmtId="0" fontId="5" fillId="2" borderId="1" xfId="1" applyFont="1" applyFill="1" applyBorder="1" applyAlignment="1">
      <alignment horizontal="left" vertical="center" wrapText="1"/>
    </xf>
    <xf numFmtId="3" fontId="2" fillId="0" borderId="0" xfId="1" applyNumberFormat="1" applyAlignment="1">
      <alignment vertical="center"/>
    </xf>
    <xf numFmtId="0" fontId="20" fillId="0" borderId="0" xfId="0" applyFont="1"/>
    <xf numFmtId="0" fontId="20" fillId="0" borderId="0" xfId="0" quotePrefix="1" applyFont="1" applyProtection="1">
      <protection locked="0"/>
    </xf>
    <xf numFmtId="3" fontId="20" fillId="0" borderId="0" xfId="0" quotePrefix="1" applyNumberFormat="1" applyFont="1" applyProtection="1">
      <protection locked="0"/>
    </xf>
    <xf numFmtId="3" fontId="21" fillId="0" borderId="2" xfId="0" applyNumberFormat="1" applyFont="1" applyBorder="1" applyAlignment="1">
      <alignment horizontal="center" vertical="center" wrapText="1" justifyLastLine="1"/>
    </xf>
    <xf numFmtId="3" fontId="21" fillId="0" borderId="2" xfId="4" applyNumberFormat="1" applyFont="1" applyFill="1" applyBorder="1" applyAlignment="1">
      <alignment horizontal="center" vertical="center" wrapText="1" justifyLastLine="1"/>
    </xf>
    <xf numFmtId="3" fontId="21" fillId="0" borderId="2" xfId="5" quotePrefix="1" applyNumberFormat="1" applyFont="1" applyFill="1" applyBorder="1" applyAlignment="1">
      <alignment horizontal="center" vertical="center" wrapText="1" justifyLastLine="1"/>
    </xf>
    <xf numFmtId="0" fontId="20" fillId="0" borderId="0" xfId="0" applyFont="1" applyAlignment="1">
      <alignment horizontal="center" vertical="center"/>
    </xf>
    <xf numFmtId="3" fontId="24" fillId="0" borderId="4" xfId="0" applyNumberFormat="1" applyFont="1" applyBorder="1" applyAlignment="1">
      <alignment horizontal="center" vertical="center" wrapText="1" justifyLastLine="1"/>
    </xf>
    <xf numFmtId="0" fontId="25" fillId="0" borderId="4" xfId="0" applyFont="1" applyBorder="1" applyAlignment="1">
      <alignment horizontal="center" vertical="center"/>
    </xf>
    <xf numFmtId="3" fontId="26" fillId="0" borderId="4" xfId="0" applyNumberFormat="1" applyFont="1" applyBorder="1" applyAlignment="1">
      <alignment horizontal="center" vertical="center"/>
    </xf>
    <xf numFmtId="0" fontId="25" fillId="0" borderId="0" xfId="0" applyFont="1" applyAlignment="1">
      <alignment horizontal="center" vertical="center"/>
    </xf>
    <xf numFmtId="3" fontId="24" fillId="0" borderId="0" xfId="0" applyNumberFormat="1" applyFont="1" applyAlignment="1">
      <alignment horizontal="center" vertical="center" wrapText="1" justifyLastLine="1"/>
    </xf>
    <xf numFmtId="0" fontId="27" fillId="0" borderId="0" xfId="0" applyFont="1" applyAlignment="1">
      <alignment vertical="top" wrapText="1" justifyLastLine="1"/>
    </xf>
    <xf numFmtId="3" fontId="29" fillId="0" borderId="0" xfId="6" applyNumberFormat="1" applyFont="1" applyFill="1" applyBorder="1">
      <alignment vertical="center"/>
    </xf>
    <xf numFmtId="0" fontId="27" fillId="0" borderId="0" xfId="0" quotePrefix="1" applyFont="1" applyAlignment="1">
      <alignment vertical="top" wrapText="1" justifyLastLine="1"/>
    </xf>
    <xf numFmtId="0" fontId="22" fillId="0" borderId="3" xfId="4" quotePrefix="1" applyNumberFormat="1" applyFill="1">
      <alignment horizontal="left" vertical="center" indent="1"/>
    </xf>
    <xf numFmtId="0" fontId="23" fillId="0" borderId="3" xfId="5" quotePrefix="1" applyFill="1">
      <alignment horizontal="left" vertical="center" indent="1"/>
    </xf>
    <xf numFmtId="0" fontId="30" fillId="0" borderId="3" xfId="7" quotePrefix="1" applyFill="1">
      <alignment horizontal="center" vertical="center"/>
    </xf>
    <xf numFmtId="0" fontId="20" fillId="0" borderId="0" xfId="0" applyFont="1" applyAlignment="1">
      <alignment vertical="top" wrapText="1" justifyLastLine="1"/>
    </xf>
    <xf numFmtId="0" fontId="28" fillId="0" borderId="0" xfId="8" quotePrefix="1" applyNumberFormat="1" applyFill="1" applyBorder="1">
      <alignment horizontal="left" vertical="center" indent="1"/>
    </xf>
    <xf numFmtId="3" fontId="28" fillId="0" borderId="0" xfId="6" applyNumberFormat="1" applyFill="1" applyBorder="1">
      <alignment vertical="center"/>
    </xf>
    <xf numFmtId="0" fontId="27" fillId="0" borderId="0" xfId="5" quotePrefix="1" applyFont="1" applyFill="1" applyBorder="1">
      <alignment horizontal="left" vertical="center" indent="1"/>
    </xf>
    <xf numFmtId="0" fontId="31" fillId="0" borderId="0" xfId="8" quotePrefix="1" applyNumberFormat="1" applyFont="1" applyFill="1" applyBorder="1">
      <alignment horizontal="left" vertical="center" indent="1"/>
    </xf>
    <xf numFmtId="3" fontId="31" fillId="0" borderId="0" xfId="6" applyNumberFormat="1" applyFont="1" applyFill="1" applyBorder="1">
      <alignment vertical="center"/>
    </xf>
    <xf numFmtId="0" fontId="22" fillId="0" borderId="0" xfId="0" applyFont="1"/>
    <xf numFmtId="0" fontId="27" fillId="0" borderId="0" xfId="0" applyFont="1"/>
    <xf numFmtId="0" fontId="32" fillId="0" borderId="0" xfId="0" quotePrefix="1" applyFont="1" applyAlignment="1">
      <alignment vertical="top" wrapText="1" justifyLastLine="1"/>
    </xf>
    <xf numFmtId="0" fontId="32" fillId="0" borderId="0" xfId="0" applyFont="1" applyAlignment="1">
      <alignment vertical="top" wrapText="1" justifyLastLine="1"/>
    </xf>
    <xf numFmtId="0" fontId="32" fillId="0" borderId="0" xfId="5" quotePrefix="1" applyFont="1" applyFill="1" applyBorder="1">
      <alignment horizontal="left" vertical="center" indent="1"/>
    </xf>
    <xf numFmtId="3" fontId="34" fillId="0" borderId="0" xfId="9" applyNumberFormat="1" applyFont="1" applyBorder="1">
      <alignment horizontal="right" vertical="center"/>
    </xf>
    <xf numFmtId="0" fontId="35" fillId="0" borderId="0" xfId="0" applyFont="1"/>
    <xf numFmtId="0" fontId="32" fillId="0" borderId="0" xfId="0" applyFont="1"/>
    <xf numFmtId="0" fontId="21" fillId="0" borderId="0" xfId="0" applyFont="1"/>
    <xf numFmtId="0" fontId="20" fillId="0" borderId="0" xfId="0" applyFont="1" applyAlignment="1">
      <alignment wrapText="1"/>
    </xf>
    <xf numFmtId="3" fontId="20" fillId="0" borderId="0" xfId="0" applyNumberFormat="1" applyFont="1"/>
    <xf numFmtId="0" fontId="37" fillId="0" borderId="0" xfId="10" applyFont="1" applyAlignment="1">
      <alignment horizontal="left" vertical="center"/>
    </xf>
    <xf numFmtId="0" fontId="38" fillId="0" borderId="0" xfId="10" applyFont="1"/>
    <xf numFmtId="0" fontId="20" fillId="0" borderId="0" xfId="0" applyFont="1" applyProtection="1">
      <protection locked="0"/>
    </xf>
    <xf numFmtId="3" fontId="10" fillId="0" borderId="2" xfId="0" applyNumberFormat="1" applyFont="1" applyBorder="1" applyAlignment="1">
      <alignment horizontal="center" vertical="center" wrapText="1" justifyLastLine="1"/>
    </xf>
    <xf numFmtId="3" fontId="10" fillId="0" borderId="2" xfId="4" applyNumberFormat="1" applyFont="1" applyFill="1" applyBorder="1" applyAlignment="1">
      <alignment horizontal="center" vertical="center" wrapText="1" justifyLastLine="1"/>
    </xf>
    <xf numFmtId="3" fontId="24" fillId="0" borderId="4" xfId="0" applyNumberFormat="1" applyFont="1" applyBorder="1" applyAlignment="1">
      <alignment horizontal="center" vertical="center"/>
    </xf>
    <xf numFmtId="3" fontId="27" fillId="0" borderId="0" xfId="0" applyNumberFormat="1" applyFont="1" applyAlignment="1">
      <alignment vertical="top" wrapText="1" justifyLastLine="1"/>
    </xf>
    <xf numFmtId="3" fontId="20" fillId="0" borderId="0" xfId="0" quotePrefix="1" applyNumberFormat="1" applyFont="1" applyAlignment="1">
      <alignment vertical="top" wrapText="1" justifyLastLine="1"/>
    </xf>
    <xf numFmtId="3" fontId="20" fillId="0" borderId="0" xfId="0" applyNumberFormat="1" applyFont="1" applyAlignment="1">
      <alignment vertical="top" wrapText="1" justifyLastLine="1"/>
    </xf>
    <xf numFmtId="0" fontId="22" fillId="0" borderId="0" xfId="4" quotePrefix="1" applyNumberFormat="1" applyFill="1" applyBorder="1">
      <alignment horizontal="left" vertical="center" indent="1"/>
    </xf>
    <xf numFmtId="0" fontId="23" fillId="0" borderId="0" xfId="5" quotePrefix="1" applyFill="1" applyBorder="1" applyAlignment="1">
      <alignment horizontal="left" vertical="center" wrapText="1" indent="1"/>
    </xf>
    <xf numFmtId="3" fontId="32" fillId="0" borderId="0" xfId="0" quotePrefix="1" applyNumberFormat="1" applyFont="1" applyAlignment="1">
      <alignment vertical="top" wrapText="1" justifyLastLine="1"/>
    </xf>
    <xf numFmtId="3" fontId="32" fillId="0" borderId="0" xfId="0" applyNumberFormat="1" applyFont="1" applyAlignment="1">
      <alignment vertical="top" wrapText="1" justifyLastLine="1"/>
    </xf>
    <xf numFmtId="0" fontId="30" fillId="0" borderId="0" xfId="7" quotePrefix="1" applyFill="1" applyBorder="1">
      <alignment horizontal="center" vertical="center"/>
    </xf>
    <xf numFmtId="3" fontId="21" fillId="0" borderId="0" xfId="0" quotePrefix="1" applyNumberFormat="1" applyFont="1" applyAlignment="1">
      <alignment vertical="top" wrapText="1" justifyLastLine="1"/>
    </xf>
    <xf numFmtId="3" fontId="21" fillId="0" borderId="0" xfId="0" applyNumberFormat="1" applyFont="1" applyAlignment="1">
      <alignment vertical="top" wrapText="1" justifyLastLine="1"/>
    </xf>
    <xf numFmtId="0" fontId="27" fillId="0" borderId="0" xfId="11" quotePrefix="1" applyBorder="1" applyAlignment="1">
      <alignment horizontal="left" vertical="center" wrapText="1" indent="2" justifyLastLine="1"/>
    </xf>
    <xf numFmtId="0" fontId="27" fillId="0" borderId="0" xfId="12" quotePrefix="1" applyBorder="1" applyAlignment="1">
      <alignment horizontal="left" vertical="center" wrapText="1" indent="3"/>
    </xf>
    <xf numFmtId="3" fontId="39" fillId="0" borderId="0" xfId="0" quotePrefix="1" applyNumberFormat="1" applyFont="1" applyAlignment="1">
      <alignment vertical="top" wrapText="1" justifyLastLine="1"/>
    </xf>
    <xf numFmtId="3" fontId="39" fillId="0" borderId="0" xfId="0" applyNumberFormat="1" applyFont="1" applyAlignment="1">
      <alignment vertical="top" wrapText="1" justifyLastLine="1"/>
    </xf>
    <xf numFmtId="0" fontId="32" fillId="0" borderId="0" xfId="13" quotePrefix="1" applyFont="1" applyBorder="1" applyAlignment="1">
      <alignment horizontal="left" vertical="center" wrapText="1" indent="4"/>
    </xf>
    <xf numFmtId="0" fontId="32" fillId="0" borderId="0" xfId="13" quotePrefix="1" applyFont="1" applyBorder="1">
      <alignment horizontal="left" vertical="center" wrapText="1"/>
    </xf>
    <xf numFmtId="3" fontId="4" fillId="0" borderId="0" xfId="0" applyNumberFormat="1" applyFont="1"/>
    <xf numFmtId="0" fontId="4" fillId="0" borderId="0" xfId="0" applyFont="1"/>
    <xf numFmtId="0" fontId="4" fillId="0" borderId="0" xfId="14" applyFont="1"/>
    <xf numFmtId="0" fontId="4" fillId="0" borderId="0" xfId="14" applyFont="1" applyAlignment="1">
      <alignment wrapText="1"/>
    </xf>
    <xf numFmtId="4" fontId="4" fillId="0" borderId="0" xfId="14" applyNumberFormat="1" applyFont="1"/>
    <xf numFmtId="3" fontId="4" fillId="0" borderId="0" xfId="14" applyNumberFormat="1" applyFont="1"/>
    <xf numFmtId="0" fontId="41" fillId="0" borderId="4" xfId="10" applyFont="1" applyBorder="1" applyAlignment="1">
      <alignment horizontal="center" vertical="center"/>
    </xf>
    <xf numFmtId="4" fontId="5" fillId="0" borderId="4" xfId="15" applyNumberFormat="1" applyFont="1" applyBorder="1" applyAlignment="1">
      <alignment horizontal="center" vertical="center" wrapText="1"/>
    </xf>
    <xf numFmtId="0" fontId="4" fillId="0" borderId="5" xfId="16" applyFont="1" applyBorder="1" applyAlignment="1">
      <alignment horizontal="center" vertical="center"/>
    </xf>
    <xf numFmtId="0" fontId="5" fillId="0" borderId="0" xfId="0" applyFont="1"/>
    <xf numFmtId="3" fontId="5" fillId="0" borderId="0" xfId="0" applyNumberFormat="1" applyFont="1"/>
    <xf numFmtId="0" fontId="43" fillId="0" borderId="3" xfId="4" quotePrefix="1" applyNumberFormat="1" applyFont="1" applyFill="1">
      <alignment horizontal="left" vertical="center" indent="1"/>
    </xf>
    <xf numFmtId="3" fontId="43" fillId="0" borderId="3" xfId="5" quotePrefix="1" applyNumberFormat="1" applyFont="1" applyFill="1">
      <alignment horizontal="left" vertical="center" indent="1"/>
    </xf>
    <xf numFmtId="0" fontId="43" fillId="0" borderId="3" xfId="5" quotePrefix="1" applyNumberFormat="1" applyFont="1" applyFill="1">
      <alignment horizontal="left" vertical="center" indent="1"/>
    </xf>
    <xf numFmtId="3" fontId="44" fillId="0" borderId="0" xfId="0" applyNumberFormat="1" applyFont="1"/>
    <xf numFmtId="0" fontId="44" fillId="0" borderId="0" xfId="0" applyFont="1"/>
    <xf numFmtId="0" fontId="45" fillId="0" borderId="0" xfId="0" applyFont="1"/>
    <xf numFmtId="3" fontId="43" fillId="0" borderId="3" xfId="7" quotePrefix="1" applyNumberFormat="1" applyFont="1" applyFill="1" applyAlignment="1">
      <alignment horizontal="center" vertical="top"/>
    </xf>
    <xf numFmtId="0" fontId="43" fillId="0" borderId="3" xfId="7" quotePrefix="1" applyNumberFormat="1" applyFont="1" applyFill="1" applyAlignment="1">
      <alignment horizontal="center" vertical="top"/>
    </xf>
    <xf numFmtId="0" fontId="43" fillId="0" borderId="0" xfId="8" quotePrefix="1" applyNumberFormat="1" applyFont="1" applyFill="1" applyBorder="1">
      <alignment horizontal="left" vertical="center" indent="1"/>
    </xf>
    <xf numFmtId="3" fontId="43" fillId="0" borderId="0" xfId="6" applyNumberFormat="1" applyFont="1" applyFill="1" applyBorder="1">
      <alignment vertical="center"/>
    </xf>
    <xf numFmtId="0" fontId="5" fillId="0" borderId="0" xfId="11" quotePrefix="1" applyFont="1" applyBorder="1" applyAlignment="1">
      <alignment horizontal="left" vertical="center" indent="2"/>
    </xf>
    <xf numFmtId="0" fontId="5" fillId="0" borderId="0" xfId="11" quotePrefix="1" applyFont="1" applyBorder="1" applyAlignment="1">
      <alignment horizontal="left" vertical="center" indent="1"/>
    </xf>
    <xf numFmtId="3" fontId="43" fillId="0" borderId="0" xfId="9" applyNumberFormat="1" applyFont="1" applyBorder="1">
      <alignment horizontal="right" vertical="center"/>
    </xf>
    <xf numFmtId="0" fontId="47" fillId="0" borderId="0" xfId="12" quotePrefix="1" applyFont="1" applyBorder="1" applyAlignment="1">
      <alignment horizontal="left" vertical="center" indent="3"/>
    </xf>
    <xf numFmtId="0" fontId="47" fillId="0" borderId="0" xfId="12" quotePrefix="1" applyFont="1" applyBorder="1" applyAlignment="1">
      <alignment horizontal="left" vertical="center" indent="1"/>
    </xf>
    <xf numFmtId="3" fontId="48" fillId="0" borderId="0" xfId="9" applyNumberFormat="1" applyFont="1" applyBorder="1">
      <alignment horizontal="right" vertical="center"/>
    </xf>
    <xf numFmtId="3" fontId="47" fillId="0" borderId="0" xfId="0" applyNumberFormat="1" applyFont="1"/>
    <xf numFmtId="0" fontId="47" fillId="0" borderId="0" xfId="0" applyFont="1"/>
    <xf numFmtId="4" fontId="4" fillId="0" borderId="0" xfId="0" applyNumberFormat="1" applyFont="1"/>
    <xf numFmtId="3" fontId="0" fillId="0" borderId="0" xfId="0" applyNumberFormat="1"/>
    <xf numFmtId="49" fontId="23" fillId="0" borderId="0" xfId="14" applyNumberFormat="1" applyFont="1"/>
    <xf numFmtId="0" fontId="23" fillId="0" borderId="0" xfId="14" applyFont="1" applyAlignment="1">
      <alignment wrapText="1"/>
    </xf>
    <xf numFmtId="0" fontId="23" fillId="0" borderId="0" xfId="14" applyFont="1"/>
    <xf numFmtId="3" fontId="23" fillId="0" borderId="0" xfId="14" applyNumberFormat="1" applyFont="1"/>
    <xf numFmtId="0" fontId="41" fillId="0" borderId="7" xfId="10" applyFont="1" applyBorder="1" applyAlignment="1">
      <alignment horizontal="center" vertical="center"/>
    </xf>
    <xf numFmtId="3" fontId="5" fillId="0" borderId="4" xfId="15" applyNumberFormat="1" applyFont="1" applyBorder="1" applyAlignment="1">
      <alignment horizontal="center" vertical="center" wrapText="1"/>
    </xf>
    <xf numFmtId="3" fontId="4" fillId="0" borderId="4" xfId="16" applyNumberFormat="1" applyFont="1" applyBorder="1" applyAlignment="1">
      <alignment horizontal="center" vertical="center"/>
    </xf>
    <xf numFmtId="0" fontId="27" fillId="0" borderId="0" xfId="11" quotePrefix="1" applyBorder="1" applyAlignment="1">
      <alignment horizontal="left" vertical="center" indent="1"/>
    </xf>
    <xf numFmtId="0" fontId="10" fillId="0" borderId="0" xfId="12" quotePrefix="1" applyFont="1" applyBorder="1" applyAlignment="1">
      <alignment horizontal="left" vertical="center" indent="1"/>
    </xf>
    <xf numFmtId="3" fontId="31" fillId="0" borderId="0" xfId="9" applyNumberFormat="1" applyFont="1" applyBorder="1">
      <alignment horizontal="right" vertical="center"/>
    </xf>
    <xf numFmtId="3" fontId="23" fillId="0" borderId="0" xfId="5" quotePrefix="1" applyNumberFormat="1" applyFill="1" applyBorder="1">
      <alignment horizontal="left" vertical="center" indent="1"/>
    </xf>
    <xf numFmtId="0" fontId="23" fillId="0" borderId="0" xfId="5" quotePrefix="1" applyNumberFormat="1" applyFill="1" applyBorder="1">
      <alignment horizontal="left" vertical="center" indent="1"/>
    </xf>
    <xf numFmtId="3" fontId="46" fillId="0" borderId="0" xfId="0" applyNumberFormat="1" applyFont="1"/>
    <xf numFmtId="0" fontId="46" fillId="0" borderId="0" xfId="0" applyFont="1"/>
    <xf numFmtId="0" fontId="43" fillId="0" borderId="0" xfId="4" quotePrefix="1" applyNumberFormat="1" applyFont="1" applyFill="1" applyBorder="1">
      <alignment horizontal="left" vertical="center" indent="1"/>
    </xf>
    <xf numFmtId="3" fontId="43" fillId="0" borderId="0" xfId="7" quotePrefix="1" applyNumberFormat="1" applyFont="1" applyFill="1" applyBorder="1" applyAlignment="1">
      <alignment horizontal="center" vertical="top"/>
    </xf>
    <xf numFmtId="0" fontId="43" fillId="0" borderId="0" xfId="7" quotePrefix="1" applyNumberFormat="1" applyFont="1" applyFill="1" applyBorder="1" applyAlignment="1">
      <alignment horizontal="center" vertical="top"/>
    </xf>
    <xf numFmtId="0" fontId="47" fillId="0" borderId="0" xfId="11" quotePrefix="1" applyFont="1" applyBorder="1" applyAlignment="1">
      <alignment horizontal="left" vertical="center" indent="2"/>
    </xf>
    <xf numFmtId="0" fontId="47" fillId="0" borderId="0" xfId="11" quotePrefix="1" applyFont="1" applyBorder="1" applyAlignment="1">
      <alignment horizontal="left" vertical="center" indent="1"/>
    </xf>
    <xf numFmtId="0" fontId="5" fillId="0" borderId="0" xfId="12" quotePrefix="1" applyFont="1" applyBorder="1" applyAlignment="1">
      <alignment horizontal="left" vertical="center" indent="3"/>
    </xf>
    <xf numFmtId="0" fontId="5" fillId="0" borderId="0" xfId="12" quotePrefix="1" applyFont="1" applyBorder="1" applyAlignment="1">
      <alignment horizontal="left" vertical="center" indent="1"/>
    </xf>
    <xf numFmtId="0" fontId="47" fillId="0" borderId="0" xfId="13" quotePrefix="1" applyFont="1" applyBorder="1" applyAlignment="1">
      <alignment horizontal="left" vertical="center" indent="4"/>
    </xf>
    <xf numFmtId="0" fontId="47" fillId="0" borderId="0" xfId="13" quotePrefix="1" applyFont="1" applyBorder="1" applyAlignment="1">
      <alignment horizontal="left" vertical="center" indent="1"/>
    </xf>
    <xf numFmtId="0" fontId="40" fillId="0" borderId="0" xfId="0" applyFont="1"/>
    <xf numFmtId="49" fontId="0" fillId="0" borderId="0" xfId="0" applyNumberFormat="1"/>
    <xf numFmtId="0" fontId="49" fillId="0" borderId="0" xfId="17" quotePrefix="1" applyNumberFormat="1" applyFill="1" applyBorder="1">
      <alignment horizontal="right" vertical="center"/>
    </xf>
    <xf numFmtId="0" fontId="23" fillId="0" borderId="3" xfId="5" quotePrefix="1" applyNumberFormat="1" applyFill="1" applyAlignment="1">
      <alignment horizontal="left" vertical="center" wrapText="1" indent="1"/>
    </xf>
    <xf numFmtId="3" fontId="22" fillId="0" borderId="0" xfId="4" quotePrefix="1" applyNumberFormat="1" applyFill="1" applyBorder="1">
      <alignment horizontal="left" vertical="center" indent="1"/>
    </xf>
    <xf numFmtId="0" fontId="30" fillId="0" borderId="0" xfId="7" quotePrefix="1" applyNumberFormat="1" applyFill="1" applyBorder="1" applyAlignment="1">
      <alignment horizontal="center" vertical="top"/>
    </xf>
    <xf numFmtId="0" fontId="10" fillId="0" borderId="0" xfId="0" applyFont="1"/>
    <xf numFmtId="3" fontId="43" fillId="0" borderId="0" xfId="5" quotePrefix="1" applyNumberFormat="1" applyFont="1" applyFill="1" applyBorder="1">
      <alignment horizontal="left" vertical="center" indent="1"/>
    </xf>
    <xf numFmtId="0" fontId="43" fillId="0" borderId="0" xfId="5" quotePrefix="1" applyNumberFormat="1" applyFont="1" applyFill="1" applyBorder="1">
      <alignment horizontal="left" vertical="center" indent="1"/>
    </xf>
    <xf numFmtId="0" fontId="5" fillId="0" borderId="0" xfId="13" quotePrefix="1" applyFont="1" applyBorder="1" applyAlignment="1">
      <alignment horizontal="left" vertical="center" indent="4"/>
    </xf>
    <xf numFmtId="0" fontId="5" fillId="0" borderId="0" xfId="13" quotePrefix="1" applyFont="1" applyBorder="1" applyAlignment="1">
      <alignment horizontal="left" vertical="center" indent="1"/>
    </xf>
    <xf numFmtId="0" fontId="5" fillId="0" borderId="0" xfId="19" quotePrefix="1" applyFont="1" applyFill="1" applyBorder="1" applyAlignment="1">
      <alignment horizontal="left" vertical="center" indent="5"/>
    </xf>
    <xf numFmtId="0" fontId="5" fillId="0" borderId="0" xfId="19" quotePrefix="1" applyFont="1" applyFill="1" applyBorder="1">
      <alignment horizontal="left" vertical="center" indent="1"/>
    </xf>
    <xf numFmtId="0" fontId="47" fillId="0" borderId="0" xfId="19" quotePrefix="1" applyFont="1" applyFill="1" applyBorder="1" applyAlignment="1">
      <alignment horizontal="left" vertical="center" indent="6"/>
    </xf>
    <xf numFmtId="0" fontId="47" fillId="0" borderId="0" xfId="19" quotePrefix="1" applyFont="1" applyFill="1" applyBorder="1">
      <alignment horizontal="left" vertical="center" indent="1"/>
    </xf>
    <xf numFmtId="3" fontId="48" fillId="0" borderId="0" xfId="5" quotePrefix="1" applyNumberFormat="1" applyFont="1" applyFill="1" applyBorder="1">
      <alignment horizontal="left" vertical="center" indent="1"/>
    </xf>
    <xf numFmtId="0" fontId="48" fillId="0" borderId="0" xfId="5" quotePrefix="1" applyNumberFormat="1" applyFont="1" applyFill="1" applyBorder="1">
      <alignment horizontal="left" vertical="center" indent="1"/>
    </xf>
    <xf numFmtId="3" fontId="48" fillId="0" borderId="0" xfId="6" applyNumberFormat="1" applyFont="1" applyFill="1" applyBorder="1">
      <alignment vertical="center"/>
    </xf>
    <xf numFmtId="0" fontId="4" fillId="0" borderId="0" xfId="19" quotePrefix="1" applyFont="1" applyFill="1" applyBorder="1" applyAlignment="1">
      <alignment horizontal="left" vertical="center" indent="7"/>
    </xf>
    <xf numFmtId="0" fontId="4" fillId="0" borderId="0" xfId="19" quotePrefix="1" applyFont="1" applyFill="1" applyBorder="1">
      <alignment horizontal="left" vertical="center" indent="1"/>
    </xf>
    <xf numFmtId="3" fontId="51" fillId="0" borderId="0" xfId="5" quotePrefix="1" applyNumberFormat="1" applyFont="1" applyFill="1" applyBorder="1">
      <alignment horizontal="left" vertical="center" indent="1"/>
    </xf>
    <xf numFmtId="0" fontId="51" fillId="0" borderId="0" xfId="5" quotePrefix="1" applyNumberFormat="1" applyFont="1" applyFill="1" applyBorder="1">
      <alignment horizontal="left" vertical="center" indent="1"/>
    </xf>
    <xf numFmtId="3" fontId="51" fillId="0" borderId="0" xfId="6" applyNumberFormat="1" applyFont="1" applyFill="1" applyBorder="1">
      <alignment vertical="center"/>
    </xf>
    <xf numFmtId="0" fontId="4" fillId="0" borderId="0" xfId="19" quotePrefix="1" applyFont="1" applyFill="1" applyBorder="1" applyAlignment="1">
      <alignment horizontal="left" vertical="center" indent="8"/>
    </xf>
    <xf numFmtId="3" fontId="51" fillId="0" borderId="0" xfId="9" applyNumberFormat="1" applyFont="1" applyBorder="1">
      <alignment horizontal="right" vertical="center"/>
    </xf>
    <xf numFmtId="49" fontId="47" fillId="0" borderId="0" xfId="19" quotePrefix="1" applyNumberFormat="1" applyFont="1" applyFill="1" applyBorder="1" applyAlignment="1">
      <alignment horizontal="left" vertical="center" indent="6"/>
    </xf>
    <xf numFmtId="49" fontId="4" fillId="0" borderId="0" xfId="19" quotePrefix="1" applyNumberFormat="1" applyFont="1" applyFill="1" applyBorder="1" applyAlignment="1">
      <alignment horizontal="left" vertical="center" indent="7"/>
    </xf>
    <xf numFmtId="49" fontId="4" fillId="0" borderId="0" xfId="19" quotePrefix="1" applyNumberFormat="1" applyFont="1" applyFill="1" applyBorder="1" applyAlignment="1">
      <alignment horizontal="left" vertical="center" indent="8"/>
    </xf>
    <xf numFmtId="49" fontId="5" fillId="0" borderId="0" xfId="19" quotePrefix="1" applyNumberFormat="1" applyFont="1" applyFill="1" applyBorder="1" applyAlignment="1">
      <alignment horizontal="left" vertical="center" indent="5"/>
    </xf>
    <xf numFmtId="49" fontId="5" fillId="0" borderId="0" xfId="13" quotePrefix="1" applyNumberFormat="1" applyFont="1" applyBorder="1" applyAlignment="1">
      <alignment horizontal="left" vertical="center" indent="4"/>
    </xf>
    <xf numFmtId="3" fontId="51" fillId="0" borderId="0" xfId="9" quotePrefix="1" applyNumberFormat="1" applyFont="1" applyBorder="1">
      <alignment horizontal="right" vertical="center"/>
    </xf>
    <xf numFmtId="3" fontId="43" fillId="0" borderId="0" xfId="6" quotePrefix="1" applyNumberFormat="1" applyFont="1" applyFill="1" applyBorder="1">
      <alignment vertical="center"/>
    </xf>
    <xf numFmtId="3" fontId="48" fillId="0" borderId="0" xfId="6" quotePrefix="1" applyNumberFormat="1" applyFont="1" applyFill="1" applyBorder="1">
      <alignment vertical="center"/>
    </xf>
    <xf numFmtId="3" fontId="51" fillId="0" borderId="0" xfId="6" quotePrefix="1" applyNumberFormat="1" applyFont="1" applyFill="1" applyBorder="1">
      <alignment vertical="center"/>
    </xf>
    <xf numFmtId="49" fontId="5" fillId="0" borderId="0" xfId="12" quotePrefix="1" applyNumberFormat="1" applyFont="1" applyBorder="1" applyAlignment="1">
      <alignment horizontal="left" vertical="center" indent="3"/>
    </xf>
    <xf numFmtId="0" fontId="3" fillId="0" borderId="0" xfId="1" applyFont="1" applyAlignment="1">
      <alignment horizontal="center" vertical="center" wrapText="1"/>
    </xf>
    <xf numFmtId="164" fontId="3" fillId="0" borderId="0" xfId="1" applyNumberFormat="1" applyFont="1" applyAlignment="1">
      <alignment horizontal="center" vertical="center" wrapText="1"/>
    </xf>
    <xf numFmtId="0" fontId="6" fillId="0" borderId="0" xfId="1" applyFont="1" applyAlignment="1">
      <alignment horizontal="center" vertical="center"/>
    </xf>
    <xf numFmtId="4" fontId="3" fillId="0" borderId="0" xfId="1" applyNumberFormat="1" applyFont="1" applyAlignment="1">
      <alignment horizontal="center" vertical="center"/>
    </xf>
    <xf numFmtId="4" fontId="3" fillId="2" borderId="0" xfId="1" applyNumberFormat="1" applyFont="1" applyFill="1" applyAlignment="1">
      <alignment horizontal="center" vertical="center"/>
    </xf>
    <xf numFmtId="0" fontId="3" fillId="0" borderId="0" xfId="3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37" fillId="0" borderId="0" xfId="10" applyFont="1" applyAlignment="1">
      <alignment horizontal="center" vertical="center"/>
    </xf>
    <xf numFmtId="0" fontId="5" fillId="0" borderId="0" xfId="14" applyFont="1" applyAlignment="1">
      <alignment horizontal="center"/>
    </xf>
    <xf numFmtId="0" fontId="41" fillId="0" borderId="4" xfId="10" applyFont="1" applyBorder="1" applyAlignment="1">
      <alignment horizontal="center" vertical="center"/>
    </xf>
    <xf numFmtId="0" fontId="4" fillId="0" borderId="4" xfId="10" applyFont="1" applyBorder="1" applyAlignment="1">
      <alignment horizontal="center" vertical="center"/>
    </xf>
    <xf numFmtId="49" fontId="3" fillId="0" borderId="0" xfId="14" applyNumberFormat="1" applyFont="1" applyAlignment="1">
      <alignment horizontal="center"/>
    </xf>
    <xf numFmtId="0" fontId="41" fillId="0" borderId="7" xfId="10" applyFont="1" applyBorder="1" applyAlignment="1">
      <alignment horizontal="center" vertical="center"/>
    </xf>
    <xf numFmtId="0" fontId="4" fillId="0" borderId="7" xfId="10" applyFont="1" applyBorder="1" applyAlignment="1">
      <alignment horizontal="center" vertical="center"/>
    </xf>
    <xf numFmtId="0" fontId="38" fillId="0" borderId="0" xfId="10" applyFont="1" applyAlignment="1">
      <alignment horizontal="center"/>
    </xf>
    <xf numFmtId="0" fontId="3" fillId="0" borderId="0" xfId="18" applyFont="1" applyFill="1" applyAlignment="1">
      <alignment horizontal="center"/>
    </xf>
  </cellXfs>
  <cellStyles count="20">
    <cellStyle name="Normal 4" xfId="2" xr:uid="{8F6D0696-4EB3-4C79-A5C0-5F12B6313214}"/>
    <cellStyle name="Normal 5" xfId="1" xr:uid="{82049642-1F89-436B-BF04-EFE955186424}"/>
    <cellStyle name="Normalno" xfId="0" builtinId="0"/>
    <cellStyle name="Normalno 2" xfId="15" xr:uid="{190B9A59-5F66-41FF-9AD5-73969F94C4E4}"/>
    <cellStyle name="Normalno 5" xfId="14" xr:uid="{01C0B9EE-6ACC-423F-9B8A-44E4692D4488}"/>
    <cellStyle name="Normalno 8" xfId="18" xr:uid="{42A8FA45-7D7D-4484-8426-D7483C17EBF8}"/>
    <cellStyle name="Obično_Bilanca prihoda" xfId="16" xr:uid="{C3CC9C9A-EA86-46D1-929D-6D14374613B8}"/>
    <cellStyle name="Obično_PRIHODI 04. -07." xfId="10" xr:uid="{5F2E4B8A-E0D8-4F12-BC3F-E7CDAAD00B18}"/>
    <cellStyle name="Obično_PRIHODI 04. -07. 2" xfId="3" xr:uid="{28F0574D-3D0F-49D6-91DD-6FBC4B194DC5}"/>
    <cellStyle name="SAPBEXaggData" xfId="6" xr:uid="{B211CBB2-DCB6-4B6B-8D92-0C9DAE6E779F}"/>
    <cellStyle name="SAPBEXaggItem" xfId="8" xr:uid="{56D16A91-BB3E-4C3E-B8B9-B5A9E7DFF051}"/>
    <cellStyle name="SAPBEXchaText" xfId="4" xr:uid="{35E25469-83BF-48B5-9897-439B800B8DF7}"/>
    <cellStyle name="SAPBEXformats" xfId="7" xr:uid="{EA25B64B-60DF-499D-90DB-E618D8AC3741}"/>
    <cellStyle name="SAPBEXHLevel0" xfId="11" xr:uid="{6E0F20CB-885D-4E3B-AF1E-3A03F4AEC58D}"/>
    <cellStyle name="SAPBEXHLevel1" xfId="12" xr:uid="{DD44A230-CBB7-4CDA-BB71-73D9C8A52BD8}"/>
    <cellStyle name="SAPBEXHLevel2" xfId="13" xr:uid="{0AB160A2-507C-4DB2-8FC4-EE73FC8856FF}"/>
    <cellStyle name="SAPBEXHLevel3" xfId="19" xr:uid="{F2CFC728-C9B1-4F7A-9BF3-1E520C68F3B7}"/>
    <cellStyle name="SAPBEXstdData" xfId="9" xr:uid="{F25896D0-1EA9-4577-998B-1A1A5BBBB849}"/>
    <cellStyle name="SAPBEXstdItem" xfId="5" xr:uid="{1082D818-683D-463A-AD17-6503C896872E}"/>
    <cellStyle name="SAPBEXundefined" xfId="17" xr:uid="{336AD3D4-6739-48AA-87DF-1771265BCDB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externalLink" Target="externalLinks/externalLink3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2.xml"/><Relationship Id="rId14" Type="http://schemas.microsoft.com/office/2017/10/relationships/person" Target="persons/perso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5</xdr:row>
      <xdr:rowOff>0</xdr:rowOff>
    </xdr:from>
    <xdr:to>
      <xdr:col>4</xdr:col>
      <xdr:colOff>1085850</xdr:colOff>
      <xdr:row>20</xdr:row>
      <xdr:rowOff>180975</xdr:rowOff>
    </xdr:to>
    <xdr:pic macro="[3]!DesignIconClicked">
      <xdr:nvPicPr>
        <xdr:cNvPr id="2" name="BExOAJSWYCGHZ6RBCU1DYOFJ68MO" descr="analysis_prev" hidden="1">
          <a:extLst>
            <a:ext uri="{FF2B5EF4-FFF2-40B4-BE49-F238E27FC236}">
              <a16:creationId xmlns:a16="http://schemas.microsoft.com/office/drawing/2014/main" id="{71ED5CA5-DE7E-485D-A218-B6D1EBF985FB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476375"/>
          <a:ext cx="8905875" cy="2457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5</xdr:row>
      <xdr:rowOff>0</xdr:rowOff>
    </xdr:from>
    <xdr:to>
      <xdr:col>4</xdr:col>
      <xdr:colOff>981075</xdr:colOff>
      <xdr:row>9</xdr:row>
      <xdr:rowOff>180975</xdr:rowOff>
    </xdr:to>
    <xdr:pic macro="[3]!DesignIconClicked">
      <xdr:nvPicPr>
        <xdr:cNvPr id="2" name="BExOAJSWYCGHZ6RBCU1DYOFJ68MO" descr="analysis_prev" hidden="1">
          <a:extLst>
            <a:ext uri="{FF2B5EF4-FFF2-40B4-BE49-F238E27FC236}">
              <a16:creationId xmlns:a16="http://schemas.microsoft.com/office/drawing/2014/main" id="{F0DA2783-1053-4131-8A27-000DBA08A8DC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123950"/>
          <a:ext cx="901065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9</xdr:col>
      <xdr:colOff>1238250</xdr:colOff>
      <xdr:row>564</xdr:row>
      <xdr:rowOff>152400</xdr:rowOff>
    </xdr:to>
    <xdr:pic macro="[3]!DesignIconClicked">
      <xdr:nvPicPr>
        <xdr:cNvPr id="2" name="BExOAJSWYCGHZ6RBCU1DYOFJ68MO" descr="analysis_prev" hidden="1">
          <a:extLst>
            <a:ext uri="{FF2B5EF4-FFF2-40B4-BE49-F238E27FC236}">
              <a16:creationId xmlns:a16="http://schemas.microsoft.com/office/drawing/2014/main" id="{28362BEA-8248-4694-B15E-AD6642BA29DE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752475"/>
          <a:ext cx="9582150" cy="105794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F:\xoxo\PONN01PR%20Op&#263;i%20dio%20za%20narodne%20novine.xls" TargetMode="External"/><Relationship Id="rId1" Type="http://schemas.openxmlformats.org/officeDocument/2006/relationships/externalLinkPath" Target="file:///F:\xoxo\PONN01PR%20Op&#263;i%20dio%20za%20narodne%20novine.xls" TargetMode="External"/></Relationships>
</file>

<file path=xl/externalLinks/_rels/externalLink2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F:\xoxo\PONN02PR%20Plan%20prihoda.xls" TargetMode="External"/><Relationship Id="rId1" Type="http://schemas.openxmlformats.org/officeDocument/2006/relationships/externalLinkPath" Target="file:///F:\xoxo\PONN02PR%20Plan%20prihoda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Program%20Files%20(x86)\Common%20Files\SAP%20Shared\BW\BExAnalyzer.xla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BExRepositorySheet"/>
      <sheetName val="NN Opći dio"/>
      <sheetName val="BW upit"/>
      <sheetName val="Tekst varijable"/>
    </sheetNames>
    <sheetDataSet>
      <sheetData sheetId="0" refreshError="1"/>
      <sheetData sheetId="1" refreshError="1"/>
      <sheetData sheetId="2">
        <row r="2">
          <cell r="E2" t="str">
            <v>Proračun za 
2025. 
(PP G)</v>
          </cell>
          <cell r="F2" t="str">
            <v>Projekcija proračuna za 
2026. 
(PP G+1)</v>
          </cell>
          <cell r="G2" t="str">
            <v>Projekcija proračuna za 
2027. 
(PP G+2)</v>
          </cell>
        </row>
        <row r="4">
          <cell r="E4">
            <v>1171593585</v>
          </cell>
          <cell r="F4">
            <v>968932915</v>
          </cell>
          <cell r="G4">
            <v>982373244</v>
          </cell>
        </row>
        <row r="6">
          <cell r="E6">
            <v>1171593585</v>
          </cell>
          <cell r="F6">
            <v>968932915</v>
          </cell>
          <cell r="G6">
            <v>982373244</v>
          </cell>
        </row>
        <row r="7">
          <cell r="E7">
            <v>1150635788</v>
          </cell>
          <cell r="F7">
            <v>953911916</v>
          </cell>
          <cell r="G7">
            <v>967478975</v>
          </cell>
        </row>
        <row r="8">
          <cell r="E8">
            <v>20957797</v>
          </cell>
          <cell r="F8">
            <v>15020999</v>
          </cell>
          <cell r="G8">
            <v>14894269</v>
          </cell>
        </row>
        <row r="9">
          <cell r="E9">
            <v>1171593585</v>
          </cell>
          <cell r="F9">
            <v>968932915</v>
          </cell>
          <cell r="G9">
            <v>982373244</v>
          </cell>
        </row>
        <row r="10">
          <cell r="E10">
            <v>0</v>
          </cell>
          <cell r="F10">
            <v>0</v>
          </cell>
          <cell r="G10">
            <v>0</v>
          </cell>
        </row>
        <row r="13">
          <cell r="E13">
            <v>17518645</v>
          </cell>
          <cell r="F13">
            <v>17518645</v>
          </cell>
          <cell r="G13">
            <v>17518645</v>
          </cell>
        </row>
        <row r="14">
          <cell r="E14">
            <v>-17518645</v>
          </cell>
          <cell r="F14">
            <v>-17518645</v>
          </cell>
          <cell r="G14">
            <v>-17518645</v>
          </cell>
        </row>
        <row r="15">
          <cell r="E15">
            <v>0</v>
          </cell>
          <cell r="F15">
            <v>0</v>
          </cell>
          <cell r="G15">
            <v>0</v>
          </cell>
        </row>
        <row r="16">
          <cell r="E16">
            <v>0</v>
          </cell>
          <cell r="F16">
            <v>0</v>
          </cell>
          <cell r="G16">
            <v>0</v>
          </cell>
        </row>
      </sheetData>
      <sheetData sheetId="3">
        <row r="1">
          <cell r="A1" t="str">
            <v>Ministarstvo poljoprivrede, šumarstva i ribarstva</v>
          </cell>
        </row>
        <row r="2">
          <cell r="A2" t="str">
            <v>06005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SAPBEXqueriesDefunct"/>
      <sheetName val="SAPBEXfiltersDefunct"/>
      <sheetName val="BExRepositorySheet"/>
      <sheetName val="Sheet1"/>
      <sheetName val="List1"/>
      <sheetName val="List2"/>
      <sheetName val="Sheet2"/>
    </sheetNames>
    <sheetDataSet>
      <sheetData sheetId="0" refreshError="1"/>
      <sheetData sheetId="1" refreshError="1"/>
      <sheetData sheetId="2" refreshError="1"/>
      <sheetData sheetId="3" refreshError="1"/>
      <sheetData sheetId="4">
        <row r="2">
          <cell r="A2" t="str">
            <v>DRRH/6</v>
          </cell>
          <cell r="B2" t="str">
            <v>Prihodi poslovanja</v>
          </cell>
          <cell r="C2" t="str">
            <v>DRRH/#</v>
          </cell>
          <cell r="D2" t="str">
            <v/>
          </cell>
        </row>
        <row r="3">
          <cell r="A3" t="str">
            <v>DRRH/6</v>
          </cell>
          <cell r="B3" t="str">
            <v>Prihodi poslovanja</v>
          </cell>
          <cell r="C3" t="str">
            <v>DRRH/61</v>
          </cell>
          <cell r="D3" t="str">
            <v>Prihodi od poreza</v>
          </cell>
        </row>
        <row r="4">
          <cell r="A4" t="str">
            <v>DRRH/6</v>
          </cell>
          <cell r="B4" t="str">
            <v>Prihodi poslovanja</v>
          </cell>
          <cell r="C4" t="str">
            <v>DRRH/62</v>
          </cell>
          <cell r="D4" t="str">
            <v>Doprinosi</v>
          </cell>
        </row>
        <row r="5">
          <cell r="A5" t="str">
            <v>DRRH/6</v>
          </cell>
          <cell r="B5" t="str">
            <v>Prihodi poslovanja</v>
          </cell>
          <cell r="C5" t="str">
            <v>DRRH/63</v>
          </cell>
          <cell r="D5" t="str">
            <v>Pomoći iz inozemstva (darovnice) i od subjekata unutar općeg proračuna</v>
          </cell>
        </row>
        <row r="6">
          <cell r="A6" t="str">
            <v>DRRH/6</v>
          </cell>
          <cell r="B6" t="str">
            <v>Prihodi poslovanja</v>
          </cell>
          <cell r="C6" t="str">
            <v>DRRH/64</v>
          </cell>
          <cell r="D6" t="str">
            <v>Prihodi od imovine</v>
          </cell>
        </row>
        <row r="7">
          <cell r="A7" t="str">
            <v>DRRH/6</v>
          </cell>
          <cell r="B7" t="str">
            <v>Prihodi poslovanja</v>
          </cell>
          <cell r="C7" t="str">
            <v>DRRH/65</v>
          </cell>
          <cell r="D7" t="str">
            <v>Prihodi od upravnih i administrativnih pristojbi, pristojbi po posebnim propisima i naknada</v>
          </cell>
        </row>
        <row r="8">
          <cell r="A8" t="str">
            <v>DRRH/6</v>
          </cell>
          <cell r="B8" t="str">
            <v>Prihodi poslovanja</v>
          </cell>
          <cell r="C8" t="str">
            <v>DRRH/66</v>
          </cell>
          <cell r="D8" t="str">
            <v>Prihodi od prodaje proizvoda i robe te pruženih usluga i prihodi od donacija</v>
          </cell>
        </row>
        <row r="9">
          <cell r="A9" t="str">
            <v>DRRH/6</v>
          </cell>
          <cell r="B9" t="str">
            <v>Prihodi poslovanja</v>
          </cell>
          <cell r="C9" t="str">
            <v>DRRH/67</v>
          </cell>
          <cell r="D9" t="str">
            <v>Prihodi iz proračuna</v>
          </cell>
        </row>
        <row r="10">
          <cell r="A10" t="str">
            <v>DRRH/6</v>
          </cell>
          <cell r="B10" t="str">
            <v>Prihodi poslovanja</v>
          </cell>
          <cell r="C10" t="str">
            <v>DRRH/68</v>
          </cell>
          <cell r="D10" t="str">
            <v>Kazne, upravne mjere i ostali prihodi</v>
          </cell>
        </row>
        <row r="11">
          <cell r="A11" t="str">
            <v>DRRH/6</v>
          </cell>
          <cell r="B11" t="str">
            <v>Prihodi poslovanja</v>
          </cell>
          <cell r="C11" t="str">
            <v>DRRH/69</v>
          </cell>
          <cell r="D11" t="str">
            <v>Raspored prihoda i prijelazni računi</v>
          </cell>
        </row>
        <row r="12">
          <cell r="A12" t="str">
            <v>DRRH/7</v>
          </cell>
          <cell r="B12" t="str">
            <v>Prihodi od prodaje nefinancijske imovine</v>
          </cell>
          <cell r="C12" t="str">
            <v>DRRH/#</v>
          </cell>
          <cell r="D12" t="str">
            <v/>
          </cell>
        </row>
        <row r="13">
          <cell r="A13" t="str">
            <v>DRRH/7</v>
          </cell>
          <cell r="B13" t="str">
            <v>Prihodi od prodaje nefinancijske imovine</v>
          </cell>
          <cell r="C13" t="str">
            <v>DRRH/71</v>
          </cell>
          <cell r="D13" t="str">
            <v>Prihodi od prodaje neproizvedene dugotrajne imovine</v>
          </cell>
        </row>
        <row r="14">
          <cell r="A14" t="str">
            <v>DRRH/7</v>
          </cell>
          <cell r="B14" t="str">
            <v>Prihodi od prodaje nefinancijske imovine</v>
          </cell>
          <cell r="C14" t="str">
            <v>DRRH/72</v>
          </cell>
          <cell r="D14" t="str">
            <v>Prihodi od prodaje proizvedene dugotrajne imovine</v>
          </cell>
        </row>
        <row r="15">
          <cell r="A15" t="str">
            <v>DRRH/7</v>
          </cell>
          <cell r="B15" t="str">
            <v>Prihodi od prodaje nefinancijske imovine</v>
          </cell>
          <cell r="C15" t="str">
            <v>DRRH/73</v>
          </cell>
          <cell r="D15" t="str">
            <v>Prihodi od prodaje plemenitih metala i ostalih pohranjenih vrijednosti</v>
          </cell>
        </row>
        <row r="16">
          <cell r="A16" t="str">
            <v>DRRH/7</v>
          </cell>
          <cell r="B16" t="str">
            <v>Prihodi od prodaje nefinancijske imovine</v>
          </cell>
          <cell r="C16" t="str">
            <v>DRRH/74</v>
          </cell>
          <cell r="D16" t="str">
            <v>Prihodi od prodaje proizvedene kratkotrajne imovine</v>
          </cell>
        </row>
        <row r="17">
          <cell r="A17" t="str">
            <v>DRRH/7</v>
          </cell>
          <cell r="B17" t="str">
            <v>Prihodi od prodaje nefinancijske imovine</v>
          </cell>
          <cell r="C17" t="str">
            <v>DRRH/79</v>
          </cell>
          <cell r="D17" t="str">
            <v>Raspored prihoda</v>
          </cell>
        </row>
      </sheetData>
      <sheetData sheetId="5">
        <row r="3">
          <cell r="B3">
            <v>1171593585</v>
          </cell>
          <cell r="C3">
            <v>968932915</v>
          </cell>
          <cell r="D3">
            <v>982373244</v>
          </cell>
        </row>
      </sheetData>
      <sheetData sheetId="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BEx"/>
      <sheetName val="BExStyles"/>
      <sheetName val="BExAnalyzer"/>
    </sheetNames>
    <definedNames>
      <definedName name="DesignIconClicked"/>
    </definedNames>
    <sheetDataSet>
      <sheetData sheetId="0"/>
      <sheetData sheetId="1"/>
      <sheetData sheetId="2" refreshError="1"/>
    </sheetDataSet>
  </externalBook>
</externalLink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01CB9A-FCE3-4AF1-A73B-DB30131BDF92}">
  <sheetPr codeName="List1"/>
  <dimension ref="A1:Z129"/>
  <sheetViews>
    <sheetView tabSelected="1" workbookViewId="0">
      <selection activeCell="I14" sqref="I14"/>
    </sheetView>
  </sheetViews>
  <sheetFormatPr defaultColWidth="10.7109375" defaultRowHeight="15"/>
  <cols>
    <col min="1" max="1" width="44.42578125" style="3" customWidth="1"/>
    <col min="2" max="2" width="20" style="4" customWidth="1"/>
    <col min="3" max="3" width="19.5703125" style="4" customWidth="1"/>
    <col min="4" max="4" width="19.28515625" style="4" customWidth="1"/>
    <col min="5" max="5" width="17.42578125" style="1" customWidth="1"/>
    <col min="6" max="7" width="16.7109375" style="2" bestFit="1" customWidth="1"/>
    <col min="8" max="8" width="4.5703125" style="2" bestFit="1" customWidth="1"/>
    <col min="9" max="9" width="16.7109375" style="2" bestFit="1" customWidth="1"/>
    <col min="10" max="10" width="5" style="2" bestFit="1" customWidth="1"/>
    <col min="11" max="11" width="16.7109375" style="2" bestFit="1" customWidth="1"/>
    <col min="12" max="12" width="4.5703125" style="2" bestFit="1" customWidth="1"/>
    <col min="13" max="13" width="16" style="2" bestFit="1" customWidth="1"/>
    <col min="14" max="26" width="10.7109375" style="2"/>
    <col min="27" max="256" width="10.7109375" style="1"/>
    <col min="257" max="257" width="44.42578125" style="1" customWidth="1"/>
    <col min="258" max="258" width="20" style="1" customWidth="1"/>
    <col min="259" max="259" width="19.5703125" style="1" customWidth="1"/>
    <col min="260" max="260" width="19.28515625" style="1" customWidth="1"/>
    <col min="261" max="261" width="17.42578125" style="1" customWidth="1"/>
    <col min="262" max="263" width="16.7109375" style="1" bestFit="1" customWidth="1"/>
    <col min="264" max="264" width="4.5703125" style="1" bestFit="1" customWidth="1"/>
    <col min="265" max="265" width="16.7109375" style="1" bestFit="1" customWidth="1"/>
    <col min="266" max="266" width="5" style="1" bestFit="1" customWidth="1"/>
    <col min="267" max="267" width="16.7109375" style="1" bestFit="1" customWidth="1"/>
    <col min="268" max="268" width="4.5703125" style="1" bestFit="1" customWidth="1"/>
    <col min="269" max="269" width="16" style="1" bestFit="1" customWidth="1"/>
    <col min="270" max="512" width="10.7109375" style="1"/>
    <col min="513" max="513" width="44.42578125" style="1" customWidth="1"/>
    <col min="514" max="514" width="20" style="1" customWidth="1"/>
    <col min="515" max="515" width="19.5703125" style="1" customWidth="1"/>
    <col min="516" max="516" width="19.28515625" style="1" customWidth="1"/>
    <col min="517" max="517" width="17.42578125" style="1" customWidth="1"/>
    <col min="518" max="519" width="16.7109375" style="1" bestFit="1" customWidth="1"/>
    <col min="520" max="520" width="4.5703125" style="1" bestFit="1" customWidth="1"/>
    <col min="521" max="521" width="16.7109375" style="1" bestFit="1" customWidth="1"/>
    <col min="522" max="522" width="5" style="1" bestFit="1" customWidth="1"/>
    <col min="523" max="523" width="16.7109375" style="1" bestFit="1" customWidth="1"/>
    <col min="524" max="524" width="4.5703125" style="1" bestFit="1" customWidth="1"/>
    <col min="525" max="525" width="16" style="1" bestFit="1" customWidth="1"/>
    <col min="526" max="768" width="10.7109375" style="1"/>
    <col min="769" max="769" width="44.42578125" style="1" customWidth="1"/>
    <col min="770" max="770" width="20" style="1" customWidth="1"/>
    <col min="771" max="771" width="19.5703125" style="1" customWidth="1"/>
    <col min="772" max="772" width="19.28515625" style="1" customWidth="1"/>
    <col min="773" max="773" width="17.42578125" style="1" customWidth="1"/>
    <col min="774" max="775" width="16.7109375" style="1" bestFit="1" customWidth="1"/>
    <col min="776" max="776" width="4.5703125" style="1" bestFit="1" customWidth="1"/>
    <col min="777" max="777" width="16.7109375" style="1" bestFit="1" customWidth="1"/>
    <col min="778" max="778" width="5" style="1" bestFit="1" customWidth="1"/>
    <col min="779" max="779" width="16.7109375" style="1" bestFit="1" customWidth="1"/>
    <col min="780" max="780" width="4.5703125" style="1" bestFit="1" customWidth="1"/>
    <col min="781" max="781" width="16" style="1" bestFit="1" customWidth="1"/>
    <col min="782" max="1024" width="10.7109375" style="1"/>
    <col min="1025" max="1025" width="44.42578125" style="1" customWidth="1"/>
    <col min="1026" max="1026" width="20" style="1" customWidth="1"/>
    <col min="1027" max="1027" width="19.5703125" style="1" customWidth="1"/>
    <col min="1028" max="1028" width="19.28515625" style="1" customWidth="1"/>
    <col min="1029" max="1029" width="17.42578125" style="1" customWidth="1"/>
    <col min="1030" max="1031" width="16.7109375" style="1" bestFit="1" customWidth="1"/>
    <col min="1032" max="1032" width="4.5703125" style="1" bestFit="1" customWidth="1"/>
    <col min="1033" max="1033" width="16.7109375" style="1" bestFit="1" customWidth="1"/>
    <col min="1034" max="1034" width="5" style="1" bestFit="1" customWidth="1"/>
    <col min="1035" max="1035" width="16.7109375" style="1" bestFit="1" customWidth="1"/>
    <col min="1036" max="1036" width="4.5703125" style="1" bestFit="1" customWidth="1"/>
    <col min="1037" max="1037" width="16" style="1" bestFit="1" customWidth="1"/>
    <col min="1038" max="1280" width="10.7109375" style="1"/>
    <col min="1281" max="1281" width="44.42578125" style="1" customWidth="1"/>
    <col min="1282" max="1282" width="20" style="1" customWidth="1"/>
    <col min="1283" max="1283" width="19.5703125" style="1" customWidth="1"/>
    <col min="1284" max="1284" width="19.28515625" style="1" customWidth="1"/>
    <col min="1285" max="1285" width="17.42578125" style="1" customWidth="1"/>
    <col min="1286" max="1287" width="16.7109375" style="1" bestFit="1" customWidth="1"/>
    <col min="1288" max="1288" width="4.5703125" style="1" bestFit="1" customWidth="1"/>
    <col min="1289" max="1289" width="16.7109375" style="1" bestFit="1" customWidth="1"/>
    <col min="1290" max="1290" width="5" style="1" bestFit="1" customWidth="1"/>
    <col min="1291" max="1291" width="16.7109375" style="1" bestFit="1" customWidth="1"/>
    <col min="1292" max="1292" width="4.5703125" style="1" bestFit="1" customWidth="1"/>
    <col min="1293" max="1293" width="16" style="1" bestFit="1" customWidth="1"/>
    <col min="1294" max="1536" width="10.7109375" style="1"/>
    <col min="1537" max="1537" width="44.42578125" style="1" customWidth="1"/>
    <col min="1538" max="1538" width="20" style="1" customWidth="1"/>
    <col min="1539" max="1539" width="19.5703125" style="1" customWidth="1"/>
    <col min="1540" max="1540" width="19.28515625" style="1" customWidth="1"/>
    <col min="1541" max="1541" width="17.42578125" style="1" customWidth="1"/>
    <col min="1542" max="1543" width="16.7109375" style="1" bestFit="1" customWidth="1"/>
    <col min="1544" max="1544" width="4.5703125" style="1" bestFit="1" customWidth="1"/>
    <col min="1545" max="1545" width="16.7109375" style="1" bestFit="1" customWidth="1"/>
    <col min="1546" max="1546" width="5" style="1" bestFit="1" customWidth="1"/>
    <col min="1547" max="1547" width="16.7109375" style="1" bestFit="1" customWidth="1"/>
    <col min="1548" max="1548" width="4.5703125" style="1" bestFit="1" customWidth="1"/>
    <col min="1549" max="1549" width="16" style="1" bestFit="1" customWidth="1"/>
    <col min="1550" max="1792" width="10.7109375" style="1"/>
    <col min="1793" max="1793" width="44.42578125" style="1" customWidth="1"/>
    <col min="1794" max="1794" width="20" style="1" customWidth="1"/>
    <col min="1795" max="1795" width="19.5703125" style="1" customWidth="1"/>
    <col min="1796" max="1796" width="19.28515625" style="1" customWidth="1"/>
    <col min="1797" max="1797" width="17.42578125" style="1" customWidth="1"/>
    <col min="1798" max="1799" width="16.7109375" style="1" bestFit="1" customWidth="1"/>
    <col min="1800" max="1800" width="4.5703125" style="1" bestFit="1" customWidth="1"/>
    <col min="1801" max="1801" width="16.7109375" style="1" bestFit="1" customWidth="1"/>
    <col min="1802" max="1802" width="5" style="1" bestFit="1" customWidth="1"/>
    <col min="1803" max="1803" width="16.7109375" style="1" bestFit="1" customWidth="1"/>
    <col min="1804" max="1804" width="4.5703125" style="1" bestFit="1" customWidth="1"/>
    <col min="1805" max="1805" width="16" style="1" bestFit="1" customWidth="1"/>
    <col min="1806" max="2048" width="10.7109375" style="1"/>
    <col min="2049" max="2049" width="44.42578125" style="1" customWidth="1"/>
    <col min="2050" max="2050" width="20" style="1" customWidth="1"/>
    <col min="2051" max="2051" width="19.5703125" style="1" customWidth="1"/>
    <col min="2052" max="2052" width="19.28515625" style="1" customWidth="1"/>
    <col min="2053" max="2053" width="17.42578125" style="1" customWidth="1"/>
    <col min="2054" max="2055" width="16.7109375" style="1" bestFit="1" customWidth="1"/>
    <col min="2056" max="2056" width="4.5703125" style="1" bestFit="1" customWidth="1"/>
    <col min="2057" max="2057" width="16.7109375" style="1" bestFit="1" customWidth="1"/>
    <col min="2058" max="2058" width="5" style="1" bestFit="1" customWidth="1"/>
    <col min="2059" max="2059" width="16.7109375" style="1" bestFit="1" customWidth="1"/>
    <col min="2060" max="2060" width="4.5703125" style="1" bestFit="1" customWidth="1"/>
    <col min="2061" max="2061" width="16" style="1" bestFit="1" customWidth="1"/>
    <col min="2062" max="2304" width="10.7109375" style="1"/>
    <col min="2305" max="2305" width="44.42578125" style="1" customWidth="1"/>
    <col min="2306" max="2306" width="20" style="1" customWidth="1"/>
    <col min="2307" max="2307" width="19.5703125" style="1" customWidth="1"/>
    <col min="2308" max="2308" width="19.28515625" style="1" customWidth="1"/>
    <col min="2309" max="2309" width="17.42578125" style="1" customWidth="1"/>
    <col min="2310" max="2311" width="16.7109375" style="1" bestFit="1" customWidth="1"/>
    <col min="2312" max="2312" width="4.5703125" style="1" bestFit="1" customWidth="1"/>
    <col min="2313" max="2313" width="16.7109375" style="1" bestFit="1" customWidth="1"/>
    <col min="2314" max="2314" width="5" style="1" bestFit="1" customWidth="1"/>
    <col min="2315" max="2315" width="16.7109375" style="1" bestFit="1" customWidth="1"/>
    <col min="2316" max="2316" width="4.5703125" style="1" bestFit="1" customWidth="1"/>
    <col min="2317" max="2317" width="16" style="1" bestFit="1" customWidth="1"/>
    <col min="2318" max="2560" width="10.7109375" style="1"/>
    <col min="2561" max="2561" width="44.42578125" style="1" customWidth="1"/>
    <col min="2562" max="2562" width="20" style="1" customWidth="1"/>
    <col min="2563" max="2563" width="19.5703125" style="1" customWidth="1"/>
    <col min="2564" max="2564" width="19.28515625" style="1" customWidth="1"/>
    <col min="2565" max="2565" width="17.42578125" style="1" customWidth="1"/>
    <col min="2566" max="2567" width="16.7109375" style="1" bestFit="1" customWidth="1"/>
    <col min="2568" max="2568" width="4.5703125" style="1" bestFit="1" customWidth="1"/>
    <col min="2569" max="2569" width="16.7109375" style="1" bestFit="1" customWidth="1"/>
    <col min="2570" max="2570" width="5" style="1" bestFit="1" customWidth="1"/>
    <col min="2571" max="2571" width="16.7109375" style="1" bestFit="1" customWidth="1"/>
    <col min="2572" max="2572" width="4.5703125" style="1" bestFit="1" customWidth="1"/>
    <col min="2573" max="2573" width="16" style="1" bestFit="1" customWidth="1"/>
    <col min="2574" max="2816" width="10.7109375" style="1"/>
    <col min="2817" max="2817" width="44.42578125" style="1" customWidth="1"/>
    <col min="2818" max="2818" width="20" style="1" customWidth="1"/>
    <col min="2819" max="2819" width="19.5703125" style="1" customWidth="1"/>
    <col min="2820" max="2820" width="19.28515625" style="1" customWidth="1"/>
    <col min="2821" max="2821" width="17.42578125" style="1" customWidth="1"/>
    <col min="2822" max="2823" width="16.7109375" style="1" bestFit="1" customWidth="1"/>
    <col min="2824" max="2824" width="4.5703125" style="1" bestFit="1" customWidth="1"/>
    <col min="2825" max="2825" width="16.7109375" style="1" bestFit="1" customWidth="1"/>
    <col min="2826" max="2826" width="5" style="1" bestFit="1" customWidth="1"/>
    <col min="2827" max="2827" width="16.7109375" style="1" bestFit="1" customWidth="1"/>
    <col min="2828" max="2828" width="4.5703125" style="1" bestFit="1" customWidth="1"/>
    <col min="2829" max="2829" width="16" style="1" bestFit="1" customWidth="1"/>
    <col min="2830" max="3072" width="10.7109375" style="1"/>
    <col min="3073" max="3073" width="44.42578125" style="1" customWidth="1"/>
    <col min="3074" max="3074" width="20" style="1" customWidth="1"/>
    <col min="3075" max="3075" width="19.5703125" style="1" customWidth="1"/>
    <col min="3076" max="3076" width="19.28515625" style="1" customWidth="1"/>
    <col min="3077" max="3077" width="17.42578125" style="1" customWidth="1"/>
    <col min="3078" max="3079" width="16.7109375" style="1" bestFit="1" customWidth="1"/>
    <col min="3080" max="3080" width="4.5703125" style="1" bestFit="1" customWidth="1"/>
    <col min="3081" max="3081" width="16.7109375" style="1" bestFit="1" customWidth="1"/>
    <col min="3082" max="3082" width="5" style="1" bestFit="1" customWidth="1"/>
    <col min="3083" max="3083" width="16.7109375" style="1" bestFit="1" customWidth="1"/>
    <col min="3084" max="3084" width="4.5703125" style="1" bestFit="1" customWidth="1"/>
    <col min="3085" max="3085" width="16" style="1" bestFit="1" customWidth="1"/>
    <col min="3086" max="3328" width="10.7109375" style="1"/>
    <col min="3329" max="3329" width="44.42578125" style="1" customWidth="1"/>
    <col min="3330" max="3330" width="20" style="1" customWidth="1"/>
    <col min="3331" max="3331" width="19.5703125" style="1" customWidth="1"/>
    <col min="3332" max="3332" width="19.28515625" style="1" customWidth="1"/>
    <col min="3333" max="3333" width="17.42578125" style="1" customWidth="1"/>
    <col min="3334" max="3335" width="16.7109375" style="1" bestFit="1" customWidth="1"/>
    <col min="3336" max="3336" width="4.5703125" style="1" bestFit="1" customWidth="1"/>
    <col min="3337" max="3337" width="16.7109375" style="1" bestFit="1" customWidth="1"/>
    <col min="3338" max="3338" width="5" style="1" bestFit="1" customWidth="1"/>
    <col min="3339" max="3339" width="16.7109375" style="1" bestFit="1" customWidth="1"/>
    <col min="3340" max="3340" width="4.5703125" style="1" bestFit="1" customWidth="1"/>
    <col min="3341" max="3341" width="16" style="1" bestFit="1" customWidth="1"/>
    <col min="3342" max="3584" width="10.7109375" style="1"/>
    <col min="3585" max="3585" width="44.42578125" style="1" customWidth="1"/>
    <col min="3586" max="3586" width="20" style="1" customWidth="1"/>
    <col min="3587" max="3587" width="19.5703125" style="1" customWidth="1"/>
    <col min="3588" max="3588" width="19.28515625" style="1" customWidth="1"/>
    <col min="3589" max="3589" width="17.42578125" style="1" customWidth="1"/>
    <col min="3590" max="3591" width="16.7109375" style="1" bestFit="1" customWidth="1"/>
    <col min="3592" max="3592" width="4.5703125" style="1" bestFit="1" customWidth="1"/>
    <col min="3593" max="3593" width="16.7109375" style="1" bestFit="1" customWidth="1"/>
    <col min="3594" max="3594" width="5" style="1" bestFit="1" customWidth="1"/>
    <col min="3595" max="3595" width="16.7109375" style="1" bestFit="1" customWidth="1"/>
    <col min="3596" max="3596" width="4.5703125" style="1" bestFit="1" customWidth="1"/>
    <col min="3597" max="3597" width="16" style="1" bestFit="1" customWidth="1"/>
    <col min="3598" max="3840" width="10.7109375" style="1"/>
    <col min="3841" max="3841" width="44.42578125" style="1" customWidth="1"/>
    <col min="3842" max="3842" width="20" style="1" customWidth="1"/>
    <col min="3843" max="3843" width="19.5703125" style="1" customWidth="1"/>
    <col min="3844" max="3844" width="19.28515625" style="1" customWidth="1"/>
    <col min="3845" max="3845" width="17.42578125" style="1" customWidth="1"/>
    <col min="3846" max="3847" width="16.7109375" style="1" bestFit="1" customWidth="1"/>
    <col min="3848" max="3848" width="4.5703125" style="1" bestFit="1" customWidth="1"/>
    <col min="3849" max="3849" width="16.7109375" style="1" bestFit="1" customWidth="1"/>
    <col min="3850" max="3850" width="5" style="1" bestFit="1" customWidth="1"/>
    <col min="3851" max="3851" width="16.7109375" style="1" bestFit="1" customWidth="1"/>
    <col min="3852" max="3852" width="4.5703125" style="1" bestFit="1" customWidth="1"/>
    <col min="3853" max="3853" width="16" style="1" bestFit="1" customWidth="1"/>
    <col min="3854" max="4096" width="10.7109375" style="1"/>
    <col min="4097" max="4097" width="44.42578125" style="1" customWidth="1"/>
    <col min="4098" max="4098" width="20" style="1" customWidth="1"/>
    <col min="4099" max="4099" width="19.5703125" style="1" customWidth="1"/>
    <col min="4100" max="4100" width="19.28515625" style="1" customWidth="1"/>
    <col min="4101" max="4101" width="17.42578125" style="1" customWidth="1"/>
    <col min="4102" max="4103" width="16.7109375" style="1" bestFit="1" customWidth="1"/>
    <col min="4104" max="4104" width="4.5703125" style="1" bestFit="1" customWidth="1"/>
    <col min="4105" max="4105" width="16.7109375" style="1" bestFit="1" customWidth="1"/>
    <col min="4106" max="4106" width="5" style="1" bestFit="1" customWidth="1"/>
    <col min="4107" max="4107" width="16.7109375" style="1" bestFit="1" customWidth="1"/>
    <col min="4108" max="4108" width="4.5703125" style="1" bestFit="1" customWidth="1"/>
    <col min="4109" max="4109" width="16" style="1" bestFit="1" customWidth="1"/>
    <col min="4110" max="4352" width="10.7109375" style="1"/>
    <col min="4353" max="4353" width="44.42578125" style="1" customWidth="1"/>
    <col min="4354" max="4354" width="20" style="1" customWidth="1"/>
    <col min="4355" max="4355" width="19.5703125" style="1" customWidth="1"/>
    <col min="4356" max="4356" width="19.28515625" style="1" customWidth="1"/>
    <col min="4357" max="4357" width="17.42578125" style="1" customWidth="1"/>
    <col min="4358" max="4359" width="16.7109375" style="1" bestFit="1" customWidth="1"/>
    <col min="4360" max="4360" width="4.5703125" style="1" bestFit="1" customWidth="1"/>
    <col min="4361" max="4361" width="16.7109375" style="1" bestFit="1" customWidth="1"/>
    <col min="4362" max="4362" width="5" style="1" bestFit="1" customWidth="1"/>
    <col min="4363" max="4363" width="16.7109375" style="1" bestFit="1" customWidth="1"/>
    <col min="4364" max="4364" width="4.5703125" style="1" bestFit="1" customWidth="1"/>
    <col min="4365" max="4365" width="16" style="1" bestFit="1" customWidth="1"/>
    <col min="4366" max="4608" width="10.7109375" style="1"/>
    <col min="4609" max="4609" width="44.42578125" style="1" customWidth="1"/>
    <col min="4610" max="4610" width="20" style="1" customWidth="1"/>
    <col min="4611" max="4611" width="19.5703125" style="1" customWidth="1"/>
    <col min="4612" max="4612" width="19.28515625" style="1" customWidth="1"/>
    <col min="4613" max="4613" width="17.42578125" style="1" customWidth="1"/>
    <col min="4614" max="4615" width="16.7109375" style="1" bestFit="1" customWidth="1"/>
    <col min="4616" max="4616" width="4.5703125" style="1" bestFit="1" customWidth="1"/>
    <col min="4617" max="4617" width="16.7109375" style="1" bestFit="1" customWidth="1"/>
    <col min="4618" max="4618" width="5" style="1" bestFit="1" customWidth="1"/>
    <col min="4619" max="4619" width="16.7109375" style="1" bestFit="1" customWidth="1"/>
    <col min="4620" max="4620" width="4.5703125" style="1" bestFit="1" customWidth="1"/>
    <col min="4621" max="4621" width="16" style="1" bestFit="1" customWidth="1"/>
    <col min="4622" max="4864" width="10.7109375" style="1"/>
    <col min="4865" max="4865" width="44.42578125" style="1" customWidth="1"/>
    <col min="4866" max="4866" width="20" style="1" customWidth="1"/>
    <col min="4867" max="4867" width="19.5703125" style="1" customWidth="1"/>
    <col min="4868" max="4868" width="19.28515625" style="1" customWidth="1"/>
    <col min="4869" max="4869" width="17.42578125" style="1" customWidth="1"/>
    <col min="4870" max="4871" width="16.7109375" style="1" bestFit="1" customWidth="1"/>
    <col min="4872" max="4872" width="4.5703125" style="1" bestFit="1" customWidth="1"/>
    <col min="4873" max="4873" width="16.7109375" style="1" bestFit="1" customWidth="1"/>
    <col min="4874" max="4874" width="5" style="1" bestFit="1" customWidth="1"/>
    <col min="4875" max="4875" width="16.7109375" style="1" bestFit="1" customWidth="1"/>
    <col min="4876" max="4876" width="4.5703125" style="1" bestFit="1" customWidth="1"/>
    <col min="4877" max="4877" width="16" style="1" bestFit="1" customWidth="1"/>
    <col min="4878" max="5120" width="10.7109375" style="1"/>
    <col min="5121" max="5121" width="44.42578125" style="1" customWidth="1"/>
    <col min="5122" max="5122" width="20" style="1" customWidth="1"/>
    <col min="5123" max="5123" width="19.5703125" style="1" customWidth="1"/>
    <col min="5124" max="5124" width="19.28515625" style="1" customWidth="1"/>
    <col min="5125" max="5125" width="17.42578125" style="1" customWidth="1"/>
    <col min="5126" max="5127" width="16.7109375" style="1" bestFit="1" customWidth="1"/>
    <col min="5128" max="5128" width="4.5703125" style="1" bestFit="1" customWidth="1"/>
    <col min="5129" max="5129" width="16.7109375" style="1" bestFit="1" customWidth="1"/>
    <col min="5130" max="5130" width="5" style="1" bestFit="1" customWidth="1"/>
    <col min="5131" max="5131" width="16.7109375" style="1" bestFit="1" customWidth="1"/>
    <col min="5132" max="5132" width="4.5703125" style="1" bestFit="1" customWidth="1"/>
    <col min="5133" max="5133" width="16" style="1" bestFit="1" customWidth="1"/>
    <col min="5134" max="5376" width="10.7109375" style="1"/>
    <col min="5377" max="5377" width="44.42578125" style="1" customWidth="1"/>
    <col min="5378" max="5378" width="20" style="1" customWidth="1"/>
    <col min="5379" max="5379" width="19.5703125" style="1" customWidth="1"/>
    <col min="5380" max="5380" width="19.28515625" style="1" customWidth="1"/>
    <col min="5381" max="5381" width="17.42578125" style="1" customWidth="1"/>
    <col min="5382" max="5383" width="16.7109375" style="1" bestFit="1" customWidth="1"/>
    <col min="5384" max="5384" width="4.5703125" style="1" bestFit="1" customWidth="1"/>
    <col min="5385" max="5385" width="16.7109375" style="1" bestFit="1" customWidth="1"/>
    <col min="5386" max="5386" width="5" style="1" bestFit="1" customWidth="1"/>
    <col min="5387" max="5387" width="16.7109375" style="1" bestFit="1" customWidth="1"/>
    <col min="5388" max="5388" width="4.5703125" style="1" bestFit="1" customWidth="1"/>
    <col min="5389" max="5389" width="16" style="1" bestFit="1" customWidth="1"/>
    <col min="5390" max="5632" width="10.7109375" style="1"/>
    <col min="5633" max="5633" width="44.42578125" style="1" customWidth="1"/>
    <col min="5634" max="5634" width="20" style="1" customWidth="1"/>
    <col min="5635" max="5635" width="19.5703125" style="1" customWidth="1"/>
    <col min="5636" max="5636" width="19.28515625" style="1" customWidth="1"/>
    <col min="5637" max="5637" width="17.42578125" style="1" customWidth="1"/>
    <col min="5638" max="5639" width="16.7109375" style="1" bestFit="1" customWidth="1"/>
    <col min="5640" max="5640" width="4.5703125" style="1" bestFit="1" customWidth="1"/>
    <col min="5641" max="5641" width="16.7109375" style="1" bestFit="1" customWidth="1"/>
    <col min="5642" max="5642" width="5" style="1" bestFit="1" customWidth="1"/>
    <col min="5643" max="5643" width="16.7109375" style="1" bestFit="1" customWidth="1"/>
    <col min="5644" max="5644" width="4.5703125" style="1" bestFit="1" customWidth="1"/>
    <col min="5645" max="5645" width="16" style="1" bestFit="1" customWidth="1"/>
    <col min="5646" max="5888" width="10.7109375" style="1"/>
    <col min="5889" max="5889" width="44.42578125" style="1" customWidth="1"/>
    <col min="5890" max="5890" width="20" style="1" customWidth="1"/>
    <col min="5891" max="5891" width="19.5703125" style="1" customWidth="1"/>
    <col min="5892" max="5892" width="19.28515625" style="1" customWidth="1"/>
    <col min="5893" max="5893" width="17.42578125" style="1" customWidth="1"/>
    <col min="5894" max="5895" width="16.7109375" style="1" bestFit="1" customWidth="1"/>
    <col min="5896" max="5896" width="4.5703125" style="1" bestFit="1" customWidth="1"/>
    <col min="5897" max="5897" width="16.7109375" style="1" bestFit="1" customWidth="1"/>
    <col min="5898" max="5898" width="5" style="1" bestFit="1" customWidth="1"/>
    <col min="5899" max="5899" width="16.7109375" style="1" bestFit="1" customWidth="1"/>
    <col min="5900" max="5900" width="4.5703125" style="1" bestFit="1" customWidth="1"/>
    <col min="5901" max="5901" width="16" style="1" bestFit="1" customWidth="1"/>
    <col min="5902" max="6144" width="10.7109375" style="1"/>
    <col min="6145" max="6145" width="44.42578125" style="1" customWidth="1"/>
    <col min="6146" max="6146" width="20" style="1" customWidth="1"/>
    <col min="6147" max="6147" width="19.5703125" style="1" customWidth="1"/>
    <col min="6148" max="6148" width="19.28515625" style="1" customWidth="1"/>
    <col min="6149" max="6149" width="17.42578125" style="1" customWidth="1"/>
    <col min="6150" max="6151" width="16.7109375" style="1" bestFit="1" customWidth="1"/>
    <col min="6152" max="6152" width="4.5703125" style="1" bestFit="1" customWidth="1"/>
    <col min="6153" max="6153" width="16.7109375" style="1" bestFit="1" customWidth="1"/>
    <col min="6154" max="6154" width="5" style="1" bestFit="1" customWidth="1"/>
    <col min="6155" max="6155" width="16.7109375" style="1" bestFit="1" customWidth="1"/>
    <col min="6156" max="6156" width="4.5703125" style="1" bestFit="1" customWidth="1"/>
    <col min="6157" max="6157" width="16" style="1" bestFit="1" customWidth="1"/>
    <col min="6158" max="6400" width="10.7109375" style="1"/>
    <col min="6401" max="6401" width="44.42578125" style="1" customWidth="1"/>
    <col min="6402" max="6402" width="20" style="1" customWidth="1"/>
    <col min="6403" max="6403" width="19.5703125" style="1" customWidth="1"/>
    <col min="6404" max="6404" width="19.28515625" style="1" customWidth="1"/>
    <col min="6405" max="6405" width="17.42578125" style="1" customWidth="1"/>
    <col min="6406" max="6407" width="16.7109375" style="1" bestFit="1" customWidth="1"/>
    <col min="6408" max="6408" width="4.5703125" style="1" bestFit="1" customWidth="1"/>
    <col min="6409" max="6409" width="16.7109375" style="1" bestFit="1" customWidth="1"/>
    <col min="6410" max="6410" width="5" style="1" bestFit="1" customWidth="1"/>
    <col min="6411" max="6411" width="16.7109375" style="1" bestFit="1" customWidth="1"/>
    <col min="6412" max="6412" width="4.5703125" style="1" bestFit="1" customWidth="1"/>
    <col min="6413" max="6413" width="16" style="1" bestFit="1" customWidth="1"/>
    <col min="6414" max="6656" width="10.7109375" style="1"/>
    <col min="6657" max="6657" width="44.42578125" style="1" customWidth="1"/>
    <col min="6658" max="6658" width="20" style="1" customWidth="1"/>
    <col min="6659" max="6659" width="19.5703125" style="1" customWidth="1"/>
    <col min="6660" max="6660" width="19.28515625" style="1" customWidth="1"/>
    <col min="6661" max="6661" width="17.42578125" style="1" customWidth="1"/>
    <col min="6662" max="6663" width="16.7109375" style="1" bestFit="1" customWidth="1"/>
    <col min="6664" max="6664" width="4.5703125" style="1" bestFit="1" customWidth="1"/>
    <col min="6665" max="6665" width="16.7109375" style="1" bestFit="1" customWidth="1"/>
    <col min="6666" max="6666" width="5" style="1" bestFit="1" customWidth="1"/>
    <col min="6667" max="6667" width="16.7109375" style="1" bestFit="1" customWidth="1"/>
    <col min="6668" max="6668" width="4.5703125" style="1" bestFit="1" customWidth="1"/>
    <col min="6669" max="6669" width="16" style="1" bestFit="1" customWidth="1"/>
    <col min="6670" max="6912" width="10.7109375" style="1"/>
    <col min="6913" max="6913" width="44.42578125" style="1" customWidth="1"/>
    <col min="6914" max="6914" width="20" style="1" customWidth="1"/>
    <col min="6915" max="6915" width="19.5703125" style="1" customWidth="1"/>
    <col min="6916" max="6916" width="19.28515625" style="1" customWidth="1"/>
    <col min="6917" max="6917" width="17.42578125" style="1" customWidth="1"/>
    <col min="6918" max="6919" width="16.7109375" style="1" bestFit="1" customWidth="1"/>
    <col min="6920" max="6920" width="4.5703125" style="1" bestFit="1" customWidth="1"/>
    <col min="6921" max="6921" width="16.7109375" style="1" bestFit="1" customWidth="1"/>
    <col min="6922" max="6922" width="5" style="1" bestFit="1" customWidth="1"/>
    <col min="6923" max="6923" width="16.7109375" style="1" bestFit="1" customWidth="1"/>
    <col min="6924" max="6924" width="4.5703125" style="1" bestFit="1" customWidth="1"/>
    <col min="6925" max="6925" width="16" style="1" bestFit="1" customWidth="1"/>
    <col min="6926" max="7168" width="10.7109375" style="1"/>
    <col min="7169" max="7169" width="44.42578125" style="1" customWidth="1"/>
    <col min="7170" max="7170" width="20" style="1" customWidth="1"/>
    <col min="7171" max="7171" width="19.5703125" style="1" customWidth="1"/>
    <col min="7172" max="7172" width="19.28515625" style="1" customWidth="1"/>
    <col min="7173" max="7173" width="17.42578125" style="1" customWidth="1"/>
    <col min="7174" max="7175" width="16.7109375" style="1" bestFit="1" customWidth="1"/>
    <col min="7176" max="7176" width="4.5703125" style="1" bestFit="1" customWidth="1"/>
    <col min="7177" max="7177" width="16.7109375" style="1" bestFit="1" customWidth="1"/>
    <col min="7178" max="7178" width="5" style="1" bestFit="1" customWidth="1"/>
    <col min="7179" max="7179" width="16.7109375" style="1" bestFit="1" customWidth="1"/>
    <col min="7180" max="7180" width="4.5703125" style="1" bestFit="1" customWidth="1"/>
    <col min="7181" max="7181" width="16" style="1" bestFit="1" customWidth="1"/>
    <col min="7182" max="7424" width="10.7109375" style="1"/>
    <col min="7425" max="7425" width="44.42578125" style="1" customWidth="1"/>
    <col min="7426" max="7426" width="20" style="1" customWidth="1"/>
    <col min="7427" max="7427" width="19.5703125" style="1" customWidth="1"/>
    <col min="7428" max="7428" width="19.28515625" style="1" customWidth="1"/>
    <col min="7429" max="7429" width="17.42578125" style="1" customWidth="1"/>
    <col min="7430" max="7431" width="16.7109375" style="1" bestFit="1" customWidth="1"/>
    <col min="7432" max="7432" width="4.5703125" style="1" bestFit="1" customWidth="1"/>
    <col min="7433" max="7433" width="16.7109375" style="1" bestFit="1" customWidth="1"/>
    <col min="7434" max="7434" width="5" style="1" bestFit="1" customWidth="1"/>
    <col min="7435" max="7435" width="16.7109375" style="1" bestFit="1" customWidth="1"/>
    <col min="7436" max="7436" width="4.5703125" style="1" bestFit="1" customWidth="1"/>
    <col min="7437" max="7437" width="16" style="1" bestFit="1" customWidth="1"/>
    <col min="7438" max="7680" width="10.7109375" style="1"/>
    <col min="7681" max="7681" width="44.42578125" style="1" customWidth="1"/>
    <col min="7682" max="7682" width="20" style="1" customWidth="1"/>
    <col min="7683" max="7683" width="19.5703125" style="1" customWidth="1"/>
    <col min="7684" max="7684" width="19.28515625" style="1" customWidth="1"/>
    <col min="7685" max="7685" width="17.42578125" style="1" customWidth="1"/>
    <col min="7686" max="7687" width="16.7109375" style="1" bestFit="1" customWidth="1"/>
    <col min="7688" max="7688" width="4.5703125" style="1" bestFit="1" customWidth="1"/>
    <col min="7689" max="7689" width="16.7109375" style="1" bestFit="1" customWidth="1"/>
    <col min="7690" max="7690" width="5" style="1" bestFit="1" customWidth="1"/>
    <col min="7691" max="7691" width="16.7109375" style="1" bestFit="1" customWidth="1"/>
    <col min="7692" max="7692" width="4.5703125" style="1" bestFit="1" customWidth="1"/>
    <col min="7693" max="7693" width="16" style="1" bestFit="1" customWidth="1"/>
    <col min="7694" max="7936" width="10.7109375" style="1"/>
    <col min="7937" max="7937" width="44.42578125" style="1" customWidth="1"/>
    <col min="7938" max="7938" width="20" style="1" customWidth="1"/>
    <col min="7939" max="7939" width="19.5703125" style="1" customWidth="1"/>
    <col min="7940" max="7940" width="19.28515625" style="1" customWidth="1"/>
    <col min="7941" max="7941" width="17.42578125" style="1" customWidth="1"/>
    <col min="7942" max="7943" width="16.7109375" style="1" bestFit="1" customWidth="1"/>
    <col min="7944" max="7944" width="4.5703125" style="1" bestFit="1" customWidth="1"/>
    <col min="7945" max="7945" width="16.7109375" style="1" bestFit="1" customWidth="1"/>
    <col min="7946" max="7946" width="5" style="1" bestFit="1" customWidth="1"/>
    <col min="7947" max="7947" width="16.7109375" style="1" bestFit="1" customWidth="1"/>
    <col min="7948" max="7948" width="4.5703125" style="1" bestFit="1" customWidth="1"/>
    <col min="7949" max="7949" width="16" style="1" bestFit="1" customWidth="1"/>
    <col min="7950" max="8192" width="10.7109375" style="1"/>
    <col min="8193" max="8193" width="44.42578125" style="1" customWidth="1"/>
    <col min="8194" max="8194" width="20" style="1" customWidth="1"/>
    <col min="8195" max="8195" width="19.5703125" style="1" customWidth="1"/>
    <col min="8196" max="8196" width="19.28515625" style="1" customWidth="1"/>
    <col min="8197" max="8197" width="17.42578125" style="1" customWidth="1"/>
    <col min="8198" max="8199" width="16.7109375" style="1" bestFit="1" customWidth="1"/>
    <col min="8200" max="8200" width="4.5703125" style="1" bestFit="1" customWidth="1"/>
    <col min="8201" max="8201" width="16.7109375" style="1" bestFit="1" customWidth="1"/>
    <col min="8202" max="8202" width="5" style="1" bestFit="1" customWidth="1"/>
    <col min="8203" max="8203" width="16.7109375" style="1" bestFit="1" customWidth="1"/>
    <col min="8204" max="8204" width="4.5703125" style="1" bestFit="1" customWidth="1"/>
    <col min="8205" max="8205" width="16" style="1" bestFit="1" customWidth="1"/>
    <col min="8206" max="8448" width="10.7109375" style="1"/>
    <col min="8449" max="8449" width="44.42578125" style="1" customWidth="1"/>
    <col min="8450" max="8450" width="20" style="1" customWidth="1"/>
    <col min="8451" max="8451" width="19.5703125" style="1" customWidth="1"/>
    <col min="8452" max="8452" width="19.28515625" style="1" customWidth="1"/>
    <col min="8453" max="8453" width="17.42578125" style="1" customWidth="1"/>
    <col min="8454" max="8455" width="16.7109375" style="1" bestFit="1" customWidth="1"/>
    <col min="8456" max="8456" width="4.5703125" style="1" bestFit="1" customWidth="1"/>
    <col min="8457" max="8457" width="16.7109375" style="1" bestFit="1" customWidth="1"/>
    <col min="8458" max="8458" width="5" style="1" bestFit="1" customWidth="1"/>
    <col min="8459" max="8459" width="16.7109375" style="1" bestFit="1" customWidth="1"/>
    <col min="8460" max="8460" width="4.5703125" style="1" bestFit="1" customWidth="1"/>
    <col min="8461" max="8461" width="16" style="1" bestFit="1" customWidth="1"/>
    <col min="8462" max="8704" width="10.7109375" style="1"/>
    <col min="8705" max="8705" width="44.42578125" style="1" customWidth="1"/>
    <col min="8706" max="8706" width="20" style="1" customWidth="1"/>
    <col min="8707" max="8707" width="19.5703125" style="1" customWidth="1"/>
    <col min="8708" max="8708" width="19.28515625" style="1" customWidth="1"/>
    <col min="8709" max="8709" width="17.42578125" style="1" customWidth="1"/>
    <col min="8710" max="8711" width="16.7109375" style="1" bestFit="1" customWidth="1"/>
    <col min="8712" max="8712" width="4.5703125" style="1" bestFit="1" customWidth="1"/>
    <col min="8713" max="8713" width="16.7109375" style="1" bestFit="1" customWidth="1"/>
    <col min="8714" max="8714" width="5" style="1" bestFit="1" customWidth="1"/>
    <col min="8715" max="8715" width="16.7109375" style="1" bestFit="1" customWidth="1"/>
    <col min="8716" max="8716" width="4.5703125" style="1" bestFit="1" customWidth="1"/>
    <col min="8717" max="8717" width="16" style="1" bestFit="1" customWidth="1"/>
    <col min="8718" max="8960" width="10.7109375" style="1"/>
    <col min="8961" max="8961" width="44.42578125" style="1" customWidth="1"/>
    <col min="8962" max="8962" width="20" style="1" customWidth="1"/>
    <col min="8963" max="8963" width="19.5703125" style="1" customWidth="1"/>
    <col min="8964" max="8964" width="19.28515625" style="1" customWidth="1"/>
    <col min="8965" max="8965" width="17.42578125" style="1" customWidth="1"/>
    <col min="8966" max="8967" width="16.7109375" style="1" bestFit="1" customWidth="1"/>
    <col min="8968" max="8968" width="4.5703125" style="1" bestFit="1" customWidth="1"/>
    <col min="8969" max="8969" width="16.7109375" style="1" bestFit="1" customWidth="1"/>
    <col min="8970" max="8970" width="5" style="1" bestFit="1" customWidth="1"/>
    <col min="8971" max="8971" width="16.7109375" style="1" bestFit="1" customWidth="1"/>
    <col min="8972" max="8972" width="4.5703125" style="1" bestFit="1" customWidth="1"/>
    <col min="8973" max="8973" width="16" style="1" bestFit="1" customWidth="1"/>
    <col min="8974" max="9216" width="10.7109375" style="1"/>
    <col min="9217" max="9217" width="44.42578125" style="1" customWidth="1"/>
    <col min="9218" max="9218" width="20" style="1" customWidth="1"/>
    <col min="9219" max="9219" width="19.5703125" style="1" customWidth="1"/>
    <col min="9220" max="9220" width="19.28515625" style="1" customWidth="1"/>
    <col min="9221" max="9221" width="17.42578125" style="1" customWidth="1"/>
    <col min="9222" max="9223" width="16.7109375" style="1" bestFit="1" customWidth="1"/>
    <col min="9224" max="9224" width="4.5703125" style="1" bestFit="1" customWidth="1"/>
    <col min="9225" max="9225" width="16.7109375" style="1" bestFit="1" customWidth="1"/>
    <col min="9226" max="9226" width="5" style="1" bestFit="1" customWidth="1"/>
    <col min="9227" max="9227" width="16.7109375" style="1" bestFit="1" customWidth="1"/>
    <col min="9228" max="9228" width="4.5703125" style="1" bestFit="1" customWidth="1"/>
    <col min="9229" max="9229" width="16" style="1" bestFit="1" customWidth="1"/>
    <col min="9230" max="9472" width="10.7109375" style="1"/>
    <col min="9473" max="9473" width="44.42578125" style="1" customWidth="1"/>
    <col min="9474" max="9474" width="20" style="1" customWidth="1"/>
    <col min="9475" max="9475" width="19.5703125" style="1" customWidth="1"/>
    <col min="9476" max="9476" width="19.28515625" style="1" customWidth="1"/>
    <col min="9477" max="9477" width="17.42578125" style="1" customWidth="1"/>
    <col min="9478" max="9479" width="16.7109375" style="1" bestFit="1" customWidth="1"/>
    <col min="9480" max="9480" width="4.5703125" style="1" bestFit="1" customWidth="1"/>
    <col min="9481" max="9481" width="16.7109375" style="1" bestFit="1" customWidth="1"/>
    <col min="9482" max="9482" width="5" style="1" bestFit="1" customWidth="1"/>
    <col min="9483" max="9483" width="16.7109375" style="1" bestFit="1" customWidth="1"/>
    <col min="9484" max="9484" width="4.5703125" style="1" bestFit="1" customWidth="1"/>
    <col min="9485" max="9485" width="16" style="1" bestFit="1" customWidth="1"/>
    <col min="9486" max="9728" width="10.7109375" style="1"/>
    <col min="9729" max="9729" width="44.42578125" style="1" customWidth="1"/>
    <col min="9730" max="9730" width="20" style="1" customWidth="1"/>
    <col min="9731" max="9731" width="19.5703125" style="1" customWidth="1"/>
    <col min="9732" max="9732" width="19.28515625" style="1" customWidth="1"/>
    <col min="9733" max="9733" width="17.42578125" style="1" customWidth="1"/>
    <col min="9734" max="9735" width="16.7109375" style="1" bestFit="1" customWidth="1"/>
    <col min="9736" max="9736" width="4.5703125" style="1" bestFit="1" customWidth="1"/>
    <col min="9737" max="9737" width="16.7109375" style="1" bestFit="1" customWidth="1"/>
    <col min="9738" max="9738" width="5" style="1" bestFit="1" customWidth="1"/>
    <col min="9739" max="9739" width="16.7109375" style="1" bestFit="1" customWidth="1"/>
    <col min="9740" max="9740" width="4.5703125" style="1" bestFit="1" customWidth="1"/>
    <col min="9741" max="9741" width="16" style="1" bestFit="1" customWidth="1"/>
    <col min="9742" max="9984" width="10.7109375" style="1"/>
    <col min="9985" max="9985" width="44.42578125" style="1" customWidth="1"/>
    <col min="9986" max="9986" width="20" style="1" customWidth="1"/>
    <col min="9987" max="9987" width="19.5703125" style="1" customWidth="1"/>
    <col min="9988" max="9988" width="19.28515625" style="1" customWidth="1"/>
    <col min="9989" max="9989" width="17.42578125" style="1" customWidth="1"/>
    <col min="9990" max="9991" width="16.7109375" style="1" bestFit="1" customWidth="1"/>
    <col min="9992" max="9992" width="4.5703125" style="1" bestFit="1" customWidth="1"/>
    <col min="9993" max="9993" width="16.7109375" style="1" bestFit="1" customWidth="1"/>
    <col min="9994" max="9994" width="5" style="1" bestFit="1" customWidth="1"/>
    <col min="9995" max="9995" width="16.7109375" style="1" bestFit="1" customWidth="1"/>
    <col min="9996" max="9996" width="4.5703125" style="1" bestFit="1" customWidth="1"/>
    <col min="9997" max="9997" width="16" style="1" bestFit="1" customWidth="1"/>
    <col min="9998" max="10240" width="10.7109375" style="1"/>
    <col min="10241" max="10241" width="44.42578125" style="1" customWidth="1"/>
    <col min="10242" max="10242" width="20" style="1" customWidth="1"/>
    <col min="10243" max="10243" width="19.5703125" style="1" customWidth="1"/>
    <col min="10244" max="10244" width="19.28515625" style="1" customWidth="1"/>
    <col min="10245" max="10245" width="17.42578125" style="1" customWidth="1"/>
    <col min="10246" max="10247" width="16.7109375" style="1" bestFit="1" customWidth="1"/>
    <col min="10248" max="10248" width="4.5703125" style="1" bestFit="1" customWidth="1"/>
    <col min="10249" max="10249" width="16.7109375" style="1" bestFit="1" customWidth="1"/>
    <col min="10250" max="10250" width="5" style="1" bestFit="1" customWidth="1"/>
    <col min="10251" max="10251" width="16.7109375" style="1" bestFit="1" customWidth="1"/>
    <col min="10252" max="10252" width="4.5703125" style="1" bestFit="1" customWidth="1"/>
    <col min="10253" max="10253" width="16" style="1" bestFit="1" customWidth="1"/>
    <col min="10254" max="10496" width="10.7109375" style="1"/>
    <col min="10497" max="10497" width="44.42578125" style="1" customWidth="1"/>
    <col min="10498" max="10498" width="20" style="1" customWidth="1"/>
    <col min="10499" max="10499" width="19.5703125" style="1" customWidth="1"/>
    <col min="10500" max="10500" width="19.28515625" style="1" customWidth="1"/>
    <col min="10501" max="10501" width="17.42578125" style="1" customWidth="1"/>
    <col min="10502" max="10503" width="16.7109375" style="1" bestFit="1" customWidth="1"/>
    <col min="10504" max="10504" width="4.5703125" style="1" bestFit="1" customWidth="1"/>
    <col min="10505" max="10505" width="16.7109375" style="1" bestFit="1" customWidth="1"/>
    <col min="10506" max="10506" width="5" style="1" bestFit="1" customWidth="1"/>
    <col min="10507" max="10507" width="16.7109375" style="1" bestFit="1" customWidth="1"/>
    <col min="10508" max="10508" width="4.5703125" style="1" bestFit="1" customWidth="1"/>
    <col min="10509" max="10509" width="16" style="1" bestFit="1" customWidth="1"/>
    <col min="10510" max="10752" width="10.7109375" style="1"/>
    <col min="10753" max="10753" width="44.42578125" style="1" customWidth="1"/>
    <col min="10754" max="10754" width="20" style="1" customWidth="1"/>
    <col min="10755" max="10755" width="19.5703125" style="1" customWidth="1"/>
    <col min="10756" max="10756" width="19.28515625" style="1" customWidth="1"/>
    <col min="10757" max="10757" width="17.42578125" style="1" customWidth="1"/>
    <col min="10758" max="10759" width="16.7109375" style="1" bestFit="1" customWidth="1"/>
    <col min="10760" max="10760" width="4.5703125" style="1" bestFit="1" customWidth="1"/>
    <col min="10761" max="10761" width="16.7109375" style="1" bestFit="1" customWidth="1"/>
    <col min="10762" max="10762" width="5" style="1" bestFit="1" customWidth="1"/>
    <col min="10763" max="10763" width="16.7109375" style="1" bestFit="1" customWidth="1"/>
    <col min="10764" max="10764" width="4.5703125" style="1" bestFit="1" customWidth="1"/>
    <col min="10765" max="10765" width="16" style="1" bestFit="1" customWidth="1"/>
    <col min="10766" max="11008" width="10.7109375" style="1"/>
    <col min="11009" max="11009" width="44.42578125" style="1" customWidth="1"/>
    <col min="11010" max="11010" width="20" style="1" customWidth="1"/>
    <col min="11011" max="11011" width="19.5703125" style="1" customWidth="1"/>
    <col min="11012" max="11012" width="19.28515625" style="1" customWidth="1"/>
    <col min="11013" max="11013" width="17.42578125" style="1" customWidth="1"/>
    <col min="11014" max="11015" width="16.7109375" style="1" bestFit="1" customWidth="1"/>
    <col min="11016" max="11016" width="4.5703125" style="1" bestFit="1" customWidth="1"/>
    <col min="11017" max="11017" width="16.7109375" style="1" bestFit="1" customWidth="1"/>
    <col min="11018" max="11018" width="5" style="1" bestFit="1" customWidth="1"/>
    <col min="11019" max="11019" width="16.7109375" style="1" bestFit="1" customWidth="1"/>
    <col min="11020" max="11020" width="4.5703125" style="1" bestFit="1" customWidth="1"/>
    <col min="11021" max="11021" width="16" style="1" bestFit="1" customWidth="1"/>
    <col min="11022" max="11264" width="10.7109375" style="1"/>
    <col min="11265" max="11265" width="44.42578125" style="1" customWidth="1"/>
    <col min="11266" max="11266" width="20" style="1" customWidth="1"/>
    <col min="11267" max="11267" width="19.5703125" style="1" customWidth="1"/>
    <col min="11268" max="11268" width="19.28515625" style="1" customWidth="1"/>
    <col min="11269" max="11269" width="17.42578125" style="1" customWidth="1"/>
    <col min="11270" max="11271" width="16.7109375" style="1" bestFit="1" customWidth="1"/>
    <col min="11272" max="11272" width="4.5703125" style="1" bestFit="1" customWidth="1"/>
    <col min="11273" max="11273" width="16.7109375" style="1" bestFit="1" customWidth="1"/>
    <col min="11274" max="11274" width="5" style="1" bestFit="1" customWidth="1"/>
    <col min="11275" max="11275" width="16.7109375" style="1" bestFit="1" customWidth="1"/>
    <col min="11276" max="11276" width="4.5703125" style="1" bestFit="1" customWidth="1"/>
    <col min="11277" max="11277" width="16" style="1" bestFit="1" customWidth="1"/>
    <col min="11278" max="11520" width="10.7109375" style="1"/>
    <col min="11521" max="11521" width="44.42578125" style="1" customWidth="1"/>
    <col min="11522" max="11522" width="20" style="1" customWidth="1"/>
    <col min="11523" max="11523" width="19.5703125" style="1" customWidth="1"/>
    <col min="11524" max="11524" width="19.28515625" style="1" customWidth="1"/>
    <col min="11525" max="11525" width="17.42578125" style="1" customWidth="1"/>
    <col min="11526" max="11527" width="16.7109375" style="1" bestFit="1" customWidth="1"/>
    <col min="11528" max="11528" width="4.5703125" style="1" bestFit="1" customWidth="1"/>
    <col min="11529" max="11529" width="16.7109375" style="1" bestFit="1" customWidth="1"/>
    <col min="11530" max="11530" width="5" style="1" bestFit="1" customWidth="1"/>
    <col min="11531" max="11531" width="16.7109375" style="1" bestFit="1" customWidth="1"/>
    <col min="11532" max="11532" width="4.5703125" style="1" bestFit="1" customWidth="1"/>
    <col min="11533" max="11533" width="16" style="1" bestFit="1" customWidth="1"/>
    <col min="11534" max="11776" width="10.7109375" style="1"/>
    <col min="11777" max="11777" width="44.42578125" style="1" customWidth="1"/>
    <col min="11778" max="11778" width="20" style="1" customWidth="1"/>
    <col min="11779" max="11779" width="19.5703125" style="1" customWidth="1"/>
    <col min="11780" max="11780" width="19.28515625" style="1" customWidth="1"/>
    <col min="11781" max="11781" width="17.42578125" style="1" customWidth="1"/>
    <col min="11782" max="11783" width="16.7109375" style="1" bestFit="1" customWidth="1"/>
    <col min="11784" max="11784" width="4.5703125" style="1" bestFit="1" customWidth="1"/>
    <col min="11785" max="11785" width="16.7109375" style="1" bestFit="1" customWidth="1"/>
    <col min="11786" max="11786" width="5" style="1" bestFit="1" customWidth="1"/>
    <col min="11787" max="11787" width="16.7109375" style="1" bestFit="1" customWidth="1"/>
    <col min="11788" max="11788" width="4.5703125" style="1" bestFit="1" customWidth="1"/>
    <col min="11789" max="11789" width="16" style="1" bestFit="1" customWidth="1"/>
    <col min="11790" max="12032" width="10.7109375" style="1"/>
    <col min="12033" max="12033" width="44.42578125" style="1" customWidth="1"/>
    <col min="12034" max="12034" width="20" style="1" customWidth="1"/>
    <col min="12035" max="12035" width="19.5703125" style="1" customWidth="1"/>
    <col min="12036" max="12036" width="19.28515625" style="1" customWidth="1"/>
    <col min="12037" max="12037" width="17.42578125" style="1" customWidth="1"/>
    <col min="12038" max="12039" width="16.7109375" style="1" bestFit="1" customWidth="1"/>
    <col min="12040" max="12040" width="4.5703125" style="1" bestFit="1" customWidth="1"/>
    <col min="12041" max="12041" width="16.7109375" style="1" bestFit="1" customWidth="1"/>
    <col min="12042" max="12042" width="5" style="1" bestFit="1" customWidth="1"/>
    <col min="12043" max="12043" width="16.7109375" style="1" bestFit="1" customWidth="1"/>
    <col min="12044" max="12044" width="4.5703125" style="1" bestFit="1" customWidth="1"/>
    <col min="12045" max="12045" width="16" style="1" bestFit="1" customWidth="1"/>
    <col min="12046" max="12288" width="10.7109375" style="1"/>
    <col min="12289" max="12289" width="44.42578125" style="1" customWidth="1"/>
    <col min="12290" max="12290" width="20" style="1" customWidth="1"/>
    <col min="12291" max="12291" width="19.5703125" style="1" customWidth="1"/>
    <col min="12292" max="12292" width="19.28515625" style="1" customWidth="1"/>
    <col min="12293" max="12293" width="17.42578125" style="1" customWidth="1"/>
    <col min="12294" max="12295" width="16.7109375" style="1" bestFit="1" customWidth="1"/>
    <col min="12296" max="12296" width="4.5703125" style="1" bestFit="1" customWidth="1"/>
    <col min="12297" max="12297" width="16.7109375" style="1" bestFit="1" customWidth="1"/>
    <col min="12298" max="12298" width="5" style="1" bestFit="1" customWidth="1"/>
    <col min="12299" max="12299" width="16.7109375" style="1" bestFit="1" customWidth="1"/>
    <col min="12300" max="12300" width="4.5703125" style="1" bestFit="1" customWidth="1"/>
    <col min="12301" max="12301" width="16" style="1" bestFit="1" customWidth="1"/>
    <col min="12302" max="12544" width="10.7109375" style="1"/>
    <col min="12545" max="12545" width="44.42578125" style="1" customWidth="1"/>
    <col min="12546" max="12546" width="20" style="1" customWidth="1"/>
    <col min="12547" max="12547" width="19.5703125" style="1" customWidth="1"/>
    <col min="12548" max="12548" width="19.28515625" style="1" customWidth="1"/>
    <col min="12549" max="12549" width="17.42578125" style="1" customWidth="1"/>
    <col min="12550" max="12551" width="16.7109375" style="1" bestFit="1" customWidth="1"/>
    <col min="12552" max="12552" width="4.5703125" style="1" bestFit="1" customWidth="1"/>
    <col min="12553" max="12553" width="16.7109375" style="1" bestFit="1" customWidth="1"/>
    <col min="12554" max="12554" width="5" style="1" bestFit="1" customWidth="1"/>
    <col min="12555" max="12555" width="16.7109375" style="1" bestFit="1" customWidth="1"/>
    <col min="12556" max="12556" width="4.5703125" style="1" bestFit="1" customWidth="1"/>
    <col min="12557" max="12557" width="16" style="1" bestFit="1" customWidth="1"/>
    <col min="12558" max="12800" width="10.7109375" style="1"/>
    <col min="12801" max="12801" width="44.42578125" style="1" customWidth="1"/>
    <col min="12802" max="12802" width="20" style="1" customWidth="1"/>
    <col min="12803" max="12803" width="19.5703125" style="1" customWidth="1"/>
    <col min="12804" max="12804" width="19.28515625" style="1" customWidth="1"/>
    <col min="12805" max="12805" width="17.42578125" style="1" customWidth="1"/>
    <col min="12806" max="12807" width="16.7109375" style="1" bestFit="1" customWidth="1"/>
    <col min="12808" max="12808" width="4.5703125" style="1" bestFit="1" customWidth="1"/>
    <col min="12809" max="12809" width="16.7109375" style="1" bestFit="1" customWidth="1"/>
    <col min="12810" max="12810" width="5" style="1" bestFit="1" customWidth="1"/>
    <col min="12811" max="12811" width="16.7109375" style="1" bestFit="1" customWidth="1"/>
    <col min="12812" max="12812" width="4.5703125" style="1" bestFit="1" customWidth="1"/>
    <col min="12813" max="12813" width="16" style="1" bestFit="1" customWidth="1"/>
    <col min="12814" max="13056" width="10.7109375" style="1"/>
    <col min="13057" max="13057" width="44.42578125" style="1" customWidth="1"/>
    <col min="13058" max="13058" width="20" style="1" customWidth="1"/>
    <col min="13059" max="13059" width="19.5703125" style="1" customWidth="1"/>
    <col min="13060" max="13060" width="19.28515625" style="1" customWidth="1"/>
    <col min="13061" max="13061" width="17.42578125" style="1" customWidth="1"/>
    <col min="13062" max="13063" width="16.7109375" style="1" bestFit="1" customWidth="1"/>
    <col min="13064" max="13064" width="4.5703125" style="1" bestFit="1" customWidth="1"/>
    <col min="13065" max="13065" width="16.7109375" style="1" bestFit="1" customWidth="1"/>
    <col min="13066" max="13066" width="5" style="1" bestFit="1" customWidth="1"/>
    <col min="13067" max="13067" width="16.7109375" style="1" bestFit="1" customWidth="1"/>
    <col min="13068" max="13068" width="4.5703125" style="1" bestFit="1" customWidth="1"/>
    <col min="13069" max="13069" width="16" style="1" bestFit="1" customWidth="1"/>
    <col min="13070" max="13312" width="10.7109375" style="1"/>
    <col min="13313" max="13313" width="44.42578125" style="1" customWidth="1"/>
    <col min="13314" max="13314" width="20" style="1" customWidth="1"/>
    <col min="13315" max="13315" width="19.5703125" style="1" customWidth="1"/>
    <col min="13316" max="13316" width="19.28515625" style="1" customWidth="1"/>
    <col min="13317" max="13317" width="17.42578125" style="1" customWidth="1"/>
    <col min="13318" max="13319" width="16.7109375" style="1" bestFit="1" customWidth="1"/>
    <col min="13320" max="13320" width="4.5703125" style="1" bestFit="1" customWidth="1"/>
    <col min="13321" max="13321" width="16.7109375" style="1" bestFit="1" customWidth="1"/>
    <col min="13322" max="13322" width="5" style="1" bestFit="1" customWidth="1"/>
    <col min="13323" max="13323" width="16.7109375" style="1" bestFit="1" customWidth="1"/>
    <col min="13324" max="13324" width="4.5703125" style="1" bestFit="1" customWidth="1"/>
    <col min="13325" max="13325" width="16" style="1" bestFit="1" customWidth="1"/>
    <col min="13326" max="13568" width="10.7109375" style="1"/>
    <col min="13569" max="13569" width="44.42578125" style="1" customWidth="1"/>
    <col min="13570" max="13570" width="20" style="1" customWidth="1"/>
    <col min="13571" max="13571" width="19.5703125" style="1" customWidth="1"/>
    <col min="13572" max="13572" width="19.28515625" style="1" customWidth="1"/>
    <col min="13573" max="13573" width="17.42578125" style="1" customWidth="1"/>
    <col min="13574" max="13575" width="16.7109375" style="1" bestFit="1" customWidth="1"/>
    <col min="13576" max="13576" width="4.5703125" style="1" bestFit="1" customWidth="1"/>
    <col min="13577" max="13577" width="16.7109375" style="1" bestFit="1" customWidth="1"/>
    <col min="13578" max="13578" width="5" style="1" bestFit="1" customWidth="1"/>
    <col min="13579" max="13579" width="16.7109375" style="1" bestFit="1" customWidth="1"/>
    <col min="13580" max="13580" width="4.5703125" style="1" bestFit="1" customWidth="1"/>
    <col min="13581" max="13581" width="16" style="1" bestFit="1" customWidth="1"/>
    <col min="13582" max="13824" width="10.7109375" style="1"/>
    <col min="13825" max="13825" width="44.42578125" style="1" customWidth="1"/>
    <col min="13826" max="13826" width="20" style="1" customWidth="1"/>
    <col min="13827" max="13827" width="19.5703125" style="1" customWidth="1"/>
    <col min="13828" max="13828" width="19.28515625" style="1" customWidth="1"/>
    <col min="13829" max="13829" width="17.42578125" style="1" customWidth="1"/>
    <col min="13830" max="13831" width="16.7109375" style="1" bestFit="1" customWidth="1"/>
    <col min="13832" max="13832" width="4.5703125" style="1" bestFit="1" customWidth="1"/>
    <col min="13833" max="13833" width="16.7109375" style="1" bestFit="1" customWidth="1"/>
    <col min="13834" max="13834" width="5" style="1" bestFit="1" customWidth="1"/>
    <col min="13835" max="13835" width="16.7109375" style="1" bestFit="1" customWidth="1"/>
    <col min="13836" max="13836" width="4.5703125" style="1" bestFit="1" customWidth="1"/>
    <col min="13837" max="13837" width="16" style="1" bestFit="1" customWidth="1"/>
    <col min="13838" max="14080" width="10.7109375" style="1"/>
    <col min="14081" max="14081" width="44.42578125" style="1" customWidth="1"/>
    <col min="14082" max="14082" width="20" style="1" customWidth="1"/>
    <col min="14083" max="14083" width="19.5703125" style="1" customWidth="1"/>
    <col min="14084" max="14084" width="19.28515625" style="1" customWidth="1"/>
    <col min="14085" max="14085" width="17.42578125" style="1" customWidth="1"/>
    <col min="14086" max="14087" width="16.7109375" style="1" bestFit="1" customWidth="1"/>
    <col min="14088" max="14088" width="4.5703125" style="1" bestFit="1" customWidth="1"/>
    <col min="14089" max="14089" width="16.7109375" style="1" bestFit="1" customWidth="1"/>
    <col min="14090" max="14090" width="5" style="1" bestFit="1" customWidth="1"/>
    <col min="14091" max="14091" width="16.7109375" style="1" bestFit="1" customWidth="1"/>
    <col min="14092" max="14092" width="4.5703125" style="1" bestFit="1" customWidth="1"/>
    <col min="14093" max="14093" width="16" style="1" bestFit="1" customWidth="1"/>
    <col min="14094" max="14336" width="10.7109375" style="1"/>
    <col min="14337" max="14337" width="44.42578125" style="1" customWidth="1"/>
    <col min="14338" max="14338" width="20" style="1" customWidth="1"/>
    <col min="14339" max="14339" width="19.5703125" style="1" customWidth="1"/>
    <col min="14340" max="14340" width="19.28515625" style="1" customWidth="1"/>
    <col min="14341" max="14341" width="17.42578125" style="1" customWidth="1"/>
    <col min="14342" max="14343" width="16.7109375" style="1" bestFit="1" customWidth="1"/>
    <col min="14344" max="14344" width="4.5703125" style="1" bestFit="1" customWidth="1"/>
    <col min="14345" max="14345" width="16.7109375" style="1" bestFit="1" customWidth="1"/>
    <col min="14346" max="14346" width="5" style="1" bestFit="1" customWidth="1"/>
    <col min="14347" max="14347" width="16.7109375" style="1" bestFit="1" customWidth="1"/>
    <col min="14348" max="14348" width="4.5703125" style="1" bestFit="1" customWidth="1"/>
    <col min="14349" max="14349" width="16" style="1" bestFit="1" customWidth="1"/>
    <col min="14350" max="14592" width="10.7109375" style="1"/>
    <col min="14593" max="14593" width="44.42578125" style="1" customWidth="1"/>
    <col min="14594" max="14594" width="20" style="1" customWidth="1"/>
    <col min="14595" max="14595" width="19.5703125" style="1" customWidth="1"/>
    <col min="14596" max="14596" width="19.28515625" style="1" customWidth="1"/>
    <col min="14597" max="14597" width="17.42578125" style="1" customWidth="1"/>
    <col min="14598" max="14599" width="16.7109375" style="1" bestFit="1" customWidth="1"/>
    <col min="14600" max="14600" width="4.5703125" style="1" bestFit="1" customWidth="1"/>
    <col min="14601" max="14601" width="16.7109375" style="1" bestFit="1" customWidth="1"/>
    <col min="14602" max="14602" width="5" style="1" bestFit="1" customWidth="1"/>
    <col min="14603" max="14603" width="16.7109375" style="1" bestFit="1" customWidth="1"/>
    <col min="14604" max="14604" width="4.5703125" style="1" bestFit="1" customWidth="1"/>
    <col min="14605" max="14605" width="16" style="1" bestFit="1" customWidth="1"/>
    <col min="14606" max="14848" width="10.7109375" style="1"/>
    <col min="14849" max="14849" width="44.42578125" style="1" customWidth="1"/>
    <col min="14850" max="14850" width="20" style="1" customWidth="1"/>
    <col min="14851" max="14851" width="19.5703125" style="1" customWidth="1"/>
    <col min="14852" max="14852" width="19.28515625" style="1" customWidth="1"/>
    <col min="14853" max="14853" width="17.42578125" style="1" customWidth="1"/>
    <col min="14854" max="14855" width="16.7109375" style="1" bestFit="1" customWidth="1"/>
    <col min="14856" max="14856" width="4.5703125" style="1" bestFit="1" customWidth="1"/>
    <col min="14857" max="14857" width="16.7109375" style="1" bestFit="1" customWidth="1"/>
    <col min="14858" max="14858" width="5" style="1" bestFit="1" customWidth="1"/>
    <col min="14859" max="14859" width="16.7109375" style="1" bestFit="1" customWidth="1"/>
    <col min="14860" max="14860" width="4.5703125" style="1" bestFit="1" customWidth="1"/>
    <col min="14861" max="14861" width="16" style="1" bestFit="1" customWidth="1"/>
    <col min="14862" max="15104" width="10.7109375" style="1"/>
    <col min="15105" max="15105" width="44.42578125" style="1" customWidth="1"/>
    <col min="15106" max="15106" width="20" style="1" customWidth="1"/>
    <col min="15107" max="15107" width="19.5703125" style="1" customWidth="1"/>
    <col min="15108" max="15108" width="19.28515625" style="1" customWidth="1"/>
    <col min="15109" max="15109" width="17.42578125" style="1" customWidth="1"/>
    <col min="15110" max="15111" width="16.7109375" style="1" bestFit="1" customWidth="1"/>
    <col min="15112" max="15112" width="4.5703125" style="1" bestFit="1" customWidth="1"/>
    <col min="15113" max="15113" width="16.7109375" style="1" bestFit="1" customWidth="1"/>
    <col min="15114" max="15114" width="5" style="1" bestFit="1" customWidth="1"/>
    <col min="15115" max="15115" width="16.7109375" style="1" bestFit="1" customWidth="1"/>
    <col min="15116" max="15116" width="4.5703125" style="1" bestFit="1" customWidth="1"/>
    <col min="15117" max="15117" width="16" style="1" bestFit="1" customWidth="1"/>
    <col min="15118" max="15360" width="10.7109375" style="1"/>
    <col min="15361" max="15361" width="44.42578125" style="1" customWidth="1"/>
    <col min="15362" max="15362" width="20" style="1" customWidth="1"/>
    <col min="15363" max="15363" width="19.5703125" style="1" customWidth="1"/>
    <col min="15364" max="15364" width="19.28515625" style="1" customWidth="1"/>
    <col min="15365" max="15365" width="17.42578125" style="1" customWidth="1"/>
    <col min="15366" max="15367" width="16.7109375" style="1" bestFit="1" customWidth="1"/>
    <col min="15368" max="15368" width="4.5703125" style="1" bestFit="1" customWidth="1"/>
    <col min="15369" max="15369" width="16.7109375" style="1" bestFit="1" customWidth="1"/>
    <col min="15370" max="15370" width="5" style="1" bestFit="1" customWidth="1"/>
    <col min="15371" max="15371" width="16.7109375" style="1" bestFit="1" customWidth="1"/>
    <col min="15372" max="15372" width="4.5703125" style="1" bestFit="1" customWidth="1"/>
    <col min="15373" max="15373" width="16" style="1" bestFit="1" customWidth="1"/>
    <col min="15374" max="15616" width="10.7109375" style="1"/>
    <col min="15617" max="15617" width="44.42578125" style="1" customWidth="1"/>
    <col min="15618" max="15618" width="20" style="1" customWidth="1"/>
    <col min="15619" max="15619" width="19.5703125" style="1" customWidth="1"/>
    <col min="15620" max="15620" width="19.28515625" style="1" customWidth="1"/>
    <col min="15621" max="15621" width="17.42578125" style="1" customWidth="1"/>
    <col min="15622" max="15623" width="16.7109375" style="1" bestFit="1" customWidth="1"/>
    <col min="15624" max="15624" width="4.5703125" style="1" bestFit="1" customWidth="1"/>
    <col min="15625" max="15625" width="16.7109375" style="1" bestFit="1" customWidth="1"/>
    <col min="15626" max="15626" width="5" style="1" bestFit="1" customWidth="1"/>
    <col min="15627" max="15627" width="16.7109375" style="1" bestFit="1" customWidth="1"/>
    <col min="15628" max="15628" width="4.5703125" style="1" bestFit="1" customWidth="1"/>
    <col min="15629" max="15629" width="16" style="1" bestFit="1" customWidth="1"/>
    <col min="15630" max="15872" width="10.7109375" style="1"/>
    <col min="15873" max="15873" width="44.42578125" style="1" customWidth="1"/>
    <col min="15874" max="15874" width="20" style="1" customWidth="1"/>
    <col min="15875" max="15875" width="19.5703125" style="1" customWidth="1"/>
    <col min="15876" max="15876" width="19.28515625" style="1" customWidth="1"/>
    <col min="15877" max="15877" width="17.42578125" style="1" customWidth="1"/>
    <col min="15878" max="15879" width="16.7109375" style="1" bestFit="1" customWidth="1"/>
    <col min="15880" max="15880" width="4.5703125" style="1" bestFit="1" customWidth="1"/>
    <col min="15881" max="15881" width="16.7109375" style="1" bestFit="1" customWidth="1"/>
    <col min="15882" max="15882" width="5" style="1" bestFit="1" customWidth="1"/>
    <col min="15883" max="15883" width="16.7109375" style="1" bestFit="1" customWidth="1"/>
    <col min="15884" max="15884" width="4.5703125" style="1" bestFit="1" customWidth="1"/>
    <col min="15885" max="15885" width="16" style="1" bestFit="1" customWidth="1"/>
    <col min="15886" max="16128" width="10.7109375" style="1"/>
    <col min="16129" max="16129" width="44.42578125" style="1" customWidth="1"/>
    <col min="16130" max="16130" width="20" style="1" customWidth="1"/>
    <col min="16131" max="16131" width="19.5703125" style="1" customWidth="1"/>
    <col min="16132" max="16132" width="19.28515625" style="1" customWidth="1"/>
    <col min="16133" max="16133" width="17.42578125" style="1" customWidth="1"/>
    <col min="16134" max="16135" width="16.7109375" style="1" bestFit="1" customWidth="1"/>
    <col min="16136" max="16136" width="4.5703125" style="1" bestFit="1" customWidth="1"/>
    <col min="16137" max="16137" width="16.7109375" style="1" bestFit="1" customWidth="1"/>
    <col min="16138" max="16138" width="5" style="1" bestFit="1" customWidth="1"/>
    <col min="16139" max="16139" width="16.7109375" style="1" bestFit="1" customWidth="1"/>
    <col min="16140" max="16140" width="4.5703125" style="1" bestFit="1" customWidth="1"/>
    <col min="16141" max="16141" width="16" style="1" bestFit="1" customWidth="1"/>
    <col min="16142" max="16384" width="10.7109375" style="1"/>
  </cols>
  <sheetData>
    <row r="1" spans="1:26" ht="45" customHeight="1">
      <c r="A1" s="188" t="str">
        <f>CONCATENATE('[1]Tekst varijable'!A2, " ", UPPER('[1]Tekst varijable'!A1))</f>
        <v>06005 MINISTARSTVO POLJOPRIVREDE, ŠUMARSTVA I RIBARSTVA</v>
      </c>
      <c r="B1" s="188"/>
      <c r="C1" s="188"/>
      <c r="D1" s="188"/>
    </row>
    <row r="2" spans="1:26" ht="15" customHeight="1"/>
    <row r="3" spans="1:26" ht="43.5" customHeight="1">
      <c r="A3" s="189" t="str">
        <f xml:space="preserve"> UPPER("Financijski plan za "&amp; LEFT(RIGHT(B10,5),5) &amp; " godinu i projekcije za "&amp; LEFT(RIGHT(C10,5),5) &amp;" i " &amp; LEFT(RIGHT(D10,5),5) &amp;"  godinu")</f>
        <v>FINANCIJSKI PLAN ZA 2025. GODINU I PROJEKCIJE ZA 2026. I 2027.  GODINU</v>
      </c>
      <c r="B3" s="189"/>
      <c r="C3" s="189"/>
      <c r="D3" s="189"/>
    </row>
    <row r="4" spans="1:26" s="7" customFormat="1" ht="12.75" customHeight="1">
      <c r="A4" s="5"/>
      <c r="B4" s="6"/>
      <c r="C4" s="6"/>
      <c r="D4" s="6"/>
    </row>
    <row r="5" spans="1:26" s="9" customFormat="1" ht="15" customHeight="1">
      <c r="A5" s="190" t="s">
        <v>0</v>
      </c>
      <c r="B5" s="190"/>
      <c r="C5" s="190"/>
      <c r="D5" s="190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s="9" customFormat="1" ht="9" customHeight="1">
      <c r="A6" s="7"/>
      <c r="B6" s="4"/>
      <c r="C6" s="4"/>
      <c r="D6" s="4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s="12" customFormat="1" ht="12" customHeight="1">
      <c r="A7" s="8"/>
      <c r="B7" s="10"/>
      <c r="C7" s="10"/>
      <c r="D7" s="10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W7" s="11"/>
      <c r="X7" s="11"/>
      <c r="Y7" s="11"/>
      <c r="Z7" s="11"/>
    </row>
    <row r="8" spans="1:26" s="13" customFormat="1" ht="18" customHeight="1">
      <c r="A8" s="191" t="s">
        <v>1</v>
      </c>
      <c r="B8" s="191"/>
      <c r="C8" s="191"/>
      <c r="D8" s="191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s="13" customFormat="1" ht="6.75" customHeight="1">
      <c r="A9" s="1"/>
      <c r="B9" s="14"/>
      <c r="C9" s="14"/>
      <c r="D9" s="14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s="19" customFormat="1" ht="32.25" customHeight="1">
      <c r="A10" s="15"/>
      <c r="B10" s="16" t="str">
        <f>CONCATENATE("Plan za ", MID('[1]BW upit'!E2,14,5))</f>
        <v>Plan za 2025.</v>
      </c>
      <c r="C10" s="16" t="str">
        <f>CONCATENATE("Projekcija za ",MID('[1]BW upit'!F2,26,5))</f>
        <v>Projekcija za 2026.</v>
      </c>
      <c r="D10" s="16" t="str">
        <f>CONCATENATE("Projekcija za ",MID('[1]BW upit'!G2,26,5))</f>
        <v>Projekcija za 2027.</v>
      </c>
      <c r="E10" s="17"/>
      <c r="F10" s="18"/>
      <c r="G10" s="18"/>
      <c r="H10" s="18"/>
      <c r="I10" s="18"/>
      <c r="J10" s="18"/>
      <c r="K10" s="18"/>
      <c r="L10" s="18"/>
      <c r="M10" s="18"/>
      <c r="N10" s="18"/>
      <c r="O10" s="18"/>
      <c r="P10" s="18"/>
      <c r="Q10" s="18"/>
      <c r="R10" s="18"/>
      <c r="S10" s="18"/>
      <c r="T10" s="18"/>
      <c r="U10" s="18"/>
      <c r="V10" s="18"/>
      <c r="W10" s="18"/>
      <c r="X10" s="18"/>
      <c r="Y10" s="18"/>
      <c r="Z10" s="18"/>
    </row>
    <row r="11" spans="1:26" s="22" customFormat="1">
      <c r="A11" s="20">
        <v>1</v>
      </c>
      <c r="B11" s="21">
        <v>2</v>
      </c>
      <c r="C11" s="21">
        <v>3</v>
      </c>
      <c r="D11" s="21">
        <v>4</v>
      </c>
      <c r="F11" s="23"/>
      <c r="G11" s="23"/>
      <c r="H11" s="23"/>
      <c r="I11" s="23"/>
      <c r="J11" s="23"/>
      <c r="K11" s="23"/>
      <c r="L11" s="23"/>
      <c r="M11" s="23"/>
      <c r="N11" s="23"/>
      <c r="O11" s="23"/>
      <c r="P11" s="23"/>
      <c r="Q11" s="23"/>
      <c r="R11" s="23"/>
      <c r="S11" s="23"/>
      <c r="T11" s="23"/>
      <c r="U11" s="23"/>
      <c r="V11" s="23"/>
      <c r="W11" s="23"/>
      <c r="X11" s="23"/>
      <c r="Y11" s="23"/>
      <c r="Z11" s="23"/>
    </row>
    <row r="12" spans="1:26" s="28" customFormat="1" ht="18" customHeight="1">
      <c r="A12" s="24" t="s">
        <v>2</v>
      </c>
      <c r="B12" s="25">
        <f>'[1]BW upit'!E4</f>
        <v>1171593585</v>
      </c>
      <c r="C12" s="25">
        <f>'[1]BW upit'!F4</f>
        <v>968932915</v>
      </c>
      <c r="D12" s="25">
        <f>'[1]BW upit'!G4</f>
        <v>982373244</v>
      </c>
      <c r="E12" s="26"/>
      <c r="F12" s="26"/>
      <c r="G12" s="26"/>
      <c r="H12" s="26"/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7"/>
      <c r="X12" s="27"/>
      <c r="Y12" s="27"/>
      <c r="Z12" s="27"/>
    </row>
    <row r="13" spans="1:26" s="28" customFormat="1" ht="28.5">
      <c r="A13" s="24" t="s">
        <v>3</v>
      </c>
      <c r="B13" s="25">
        <f>'[1]BW upit'!E5</f>
        <v>0</v>
      </c>
      <c r="C13" s="25">
        <f>'[1]BW upit'!F5</f>
        <v>0</v>
      </c>
      <c r="D13" s="25">
        <f>'[1]BW upit'!G5</f>
        <v>0</v>
      </c>
      <c r="E13" s="27"/>
      <c r="F13" s="29"/>
      <c r="G13" s="29"/>
      <c r="H13" s="29"/>
      <c r="I13" s="29"/>
      <c r="J13" s="29"/>
      <c r="K13" s="29"/>
      <c r="L13" s="29"/>
      <c r="M13" s="29"/>
      <c r="N13" s="27"/>
      <c r="O13" s="27"/>
      <c r="P13" s="27"/>
      <c r="Q13" s="27"/>
      <c r="R13" s="27"/>
      <c r="S13" s="27"/>
      <c r="T13" s="27"/>
      <c r="U13" s="27"/>
      <c r="V13" s="27"/>
      <c r="W13" s="27"/>
      <c r="X13" s="27"/>
      <c r="Y13" s="27"/>
      <c r="Z13" s="27"/>
    </row>
    <row r="14" spans="1:26" s="28" customFormat="1">
      <c r="A14" s="24" t="s">
        <v>4</v>
      </c>
      <c r="B14" s="25">
        <f>'[1]BW upit'!E6</f>
        <v>1171593585</v>
      </c>
      <c r="C14" s="25">
        <f>'[1]BW upit'!F6</f>
        <v>968932915</v>
      </c>
      <c r="D14" s="25">
        <f>'[1]BW upit'!G6</f>
        <v>982373244</v>
      </c>
      <c r="E14" s="27"/>
      <c r="F14" s="30"/>
      <c r="G14" s="30"/>
      <c r="H14" s="30"/>
      <c r="I14" s="30"/>
      <c r="J14" s="30"/>
      <c r="K14" s="30"/>
      <c r="L14" s="30"/>
      <c r="M14" s="30"/>
      <c r="N14" s="27"/>
      <c r="O14" s="27"/>
      <c r="P14" s="27"/>
      <c r="Q14" s="27"/>
      <c r="R14" s="27"/>
      <c r="S14" s="27"/>
      <c r="T14" s="27"/>
      <c r="U14" s="27"/>
      <c r="V14" s="27"/>
      <c r="W14" s="27"/>
      <c r="X14" s="27"/>
      <c r="Y14" s="27"/>
      <c r="Z14" s="27"/>
    </row>
    <row r="15" spans="1:26" s="28" customFormat="1" ht="18" customHeight="1">
      <c r="A15" s="24" t="s">
        <v>5</v>
      </c>
      <c r="B15" s="25">
        <f>'[1]BW upit'!E7</f>
        <v>1150635788</v>
      </c>
      <c r="C15" s="25">
        <f>'[1]BW upit'!F7</f>
        <v>953911916</v>
      </c>
      <c r="D15" s="25">
        <f>'[1]BW upit'!G7</f>
        <v>967478975</v>
      </c>
      <c r="E15" s="26"/>
      <c r="F15" s="27"/>
      <c r="G15" s="27"/>
      <c r="H15" s="27"/>
      <c r="I15" s="27"/>
      <c r="J15" s="27"/>
      <c r="K15" s="27"/>
      <c r="L15" s="27"/>
      <c r="M15" s="27"/>
      <c r="N15" s="27"/>
      <c r="O15" s="27"/>
      <c r="P15" s="27"/>
      <c r="Q15" s="27"/>
      <c r="R15" s="27"/>
      <c r="S15" s="27"/>
      <c r="T15" s="27"/>
      <c r="U15" s="27"/>
      <c r="V15" s="27"/>
      <c r="W15" s="27"/>
      <c r="X15" s="27"/>
      <c r="Y15" s="27"/>
      <c r="Z15" s="27"/>
    </row>
    <row r="16" spans="1:26" s="28" customFormat="1" ht="28.5">
      <c r="A16" s="24" t="s">
        <v>6</v>
      </c>
      <c r="B16" s="25">
        <f>'[1]BW upit'!E8</f>
        <v>20957797</v>
      </c>
      <c r="C16" s="25">
        <f>'[1]BW upit'!F8</f>
        <v>15020999</v>
      </c>
      <c r="D16" s="25">
        <f>'[1]BW upit'!G8</f>
        <v>14894269</v>
      </c>
      <c r="E16" s="26"/>
      <c r="F16" s="30"/>
      <c r="G16" s="30"/>
      <c r="H16" s="30"/>
      <c r="I16" s="30"/>
      <c r="J16" s="30"/>
      <c r="K16" s="30"/>
      <c r="L16" s="30"/>
      <c r="M16" s="30"/>
      <c r="N16" s="27"/>
      <c r="O16" s="27"/>
      <c r="P16" s="27"/>
      <c r="Q16" s="27"/>
      <c r="R16" s="27"/>
      <c r="S16" s="27"/>
      <c r="T16" s="27"/>
      <c r="U16" s="27"/>
      <c r="V16" s="27"/>
      <c r="W16" s="27"/>
      <c r="X16" s="27"/>
      <c r="Y16" s="27"/>
      <c r="Z16" s="27"/>
    </row>
    <row r="17" spans="1:26" s="28" customFormat="1">
      <c r="A17" s="24" t="s">
        <v>7</v>
      </c>
      <c r="B17" s="25">
        <f>'[1]BW upit'!E9</f>
        <v>1171593585</v>
      </c>
      <c r="C17" s="25">
        <f>'[1]BW upit'!F9</f>
        <v>968932915</v>
      </c>
      <c r="D17" s="25">
        <f>'[1]BW upit'!G9</f>
        <v>982373244</v>
      </c>
      <c r="E17" s="26"/>
      <c r="F17" s="26"/>
      <c r="G17" s="26"/>
      <c r="H17" s="26"/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7"/>
      <c r="T17" s="27"/>
      <c r="U17" s="27"/>
      <c r="V17" s="27"/>
      <c r="W17" s="27"/>
      <c r="X17" s="27"/>
      <c r="Y17" s="27"/>
      <c r="Z17" s="27"/>
    </row>
    <row r="18" spans="1:26" s="28" customFormat="1" ht="18" customHeight="1">
      <c r="A18" s="31" t="s">
        <v>8</v>
      </c>
      <c r="B18" s="25">
        <f>'[1]BW upit'!E10</f>
        <v>0</v>
      </c>
      <c r="C18" s="25">
        <f>'[1]BW upit'!F10</f>
        <v>0</v>
      </c>
      <c r="D18" s="25">
        <f>'[1]BW upit'!G10</f>
        <v>0</v>
      </c>
      <c r="E18" s="26"/>
      <c r="F18" s="27"/>
      <c r="G18" s="27"/>
      <c r="H18" s="27"/>
      <c r="I18" s="27"/>
      <c r="J18" s="27"/>
      <c r="K18" s="27"/>
      <c r="L18" s="27"/>
      <c r="M18" s="27"/>
      <c r="N18" s="27"/>
      <c r="O18" s="27"/>
      <c r="P18" s="27"/>
      <c r="Q18" s="27"/>
      <c r="R18" s="27"/>
      <c r="S18" s="27"/>
      <c r="T18" s="27"/>
      <c r="U18" s="27"/>
      <c r="V18" s="27"/>
      <c r="W18" s="27"/>
      <c r="X18" s="27"/>
      <c r="Y18" s="27"/>
      <c r="Z18" s="27"/>
    </row>
    <row r="19" spans="1:26" s="9" customFormat="1" ht="14.25" customHeight="1">
      <c r="A19" s="3"/>
      <c r="B19" s="4"/>
      <c r="C19" s="4"/>
      <c r="D19" s="4"/>
      <c r="E19" s="32"/>
      <c r="F19" s="33"/>
      <c r="G19" s="33"/>
      <c r="H19" s="33"/>
      <c r="I19" s="33"/>
      <c r="J19" s="33"/>
      <c r="K19" s="33"/>
      <c r="L19" s="33"/>
      <c r="M19" s="33"/>
      <c r="N19" s="33"/>
      <c r="O19" s="33"/>
      <c r="P19" s="33"/>
      <c r="Q19" s="33"/>
      <c r="R19" s="33"/>
      <c r="S19" s="33"/>
      <c r="T19" s="33"/>
      <c r="U19" s="33"/>
      <c r="V19" s="33"/>
      <c r="W19" s="33"/>
      <c r="X19" s="33"/>
      <c r="Y19" s="33"/>
      <c r="Z19" s="33"/>
    </row>
    <row r="20" spans="1:26" s="9" customFormat="1" ht="18.75" customHeight="1">
      <c r="A20" s="192" t="s">
        <v>9</v>
      </c>
      <c r="B20" s="192"/>
      <c r="C20" s="192"/>
      <c r="D20" s="192"/>
      <c r="E20" s="32"/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3"/>
      <c r="Z20" s="33"/>
    </row>
    <row r="21" spans="1:26" s="9" customFormat="1" ht="6.75" customHeight="1">
      <c r="A21" s="34"/>
      <c r="B21" s="35"/>
      <c r="C21" s="35"/>
      <c r="D21" s="35"/>
      <c r="E21" s="36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33"/>
      <c r="Z21" s="33"/>
    </row>
    <row r="22" spans="1:26" s="19" customFormat="1" ht="32.25" customHeight="1">
      <c r="A22" s="37"/>
      <c r="B22" s="16" t="str">
        <f>B10</f>
        <v>Plan za 2025.</v>
      </c>
      <c r="C22" s="16" t="str">
        <f>C10</f>
        <v>Projekcija za 2026.</v>
      </c>
      <c r="D22" s="16" t="str">
        <f>D10</f>
        <v>Projekcija za 2027.</v>
      </c>
      <c r="E22" s="17"/>
      <c r="F22" s="18"/>
      <c r="G22" s="18"/>
      <c r="H22" s="18"/>
      <c r="I22" s="18"/>
      <c r="J22" s="18"/>
      <c r="K22" s="18"/>
      <c r="L22" s="18"/>
      <c r="M22" s="18"/>
      <c r="N22" s="18"/>
      <c r="O22" s="18"/>
      <c r="P22" s="18"/>
      <c r="Q22" s="18"/>
      <c r="R22" s="18"/>
      <c r="S22" s="18"/>
      <c r="T22" s="18"/>
      <c r="U22" s="18"/>
      <c r="V22" s="18"/>
      <c r="W22" s="18"/>
      <c r="X22" s="18"/>
      <c r="Y22" s="18"/>
      <c r="Z22" s="18"/>
    </row>
    <row r="23" spans="1:26" s="22" customFormat="1">
      <c r="A23" s="38">
        <v>1</v>
      </c>
      <c r="B23" s="39">
        <v>2</v>
      </c>
      <c r="C23" s="39">
        <v>3</v>
      </c>
      <c r="D23" s="39">
        <v>4</v>
      </c>
      <c r="F23" s="23"/>
      <c r="G23" s="23"/>
      <c r="H23" s="23"/>
      <c r="I23" s="23"/>
      <c r="J23" s="23"/>
      <c r="K23" s="23"/>
      <c r="L23" s="23"/>
      <c r="M23" s="23"/>
      <c r="N23" s="23"/>
      <c r="O23" s="23"/>
      <c r="P23" s="23"/>
      <c r="Q23" s="23"/>
      <c r="R23" s="23"/>
      <c r="S23" s="23"/>
      <c r="T23" s="23"/>
      <c r="U23" s="23"/>
      <c r="V23" s="23"/>
      <c r="W23" s="23"/>
      <c r="X23" s="23"/>
      <c r="Y23" s="23"/>
      <c r="Z23" s="23"/>
    </row>
    <row r="24" spans="1:26" s="19" customFormat="1" ht="28.5">
      <c r="A24" s="40" t="s">
        <v>10</v>
      </c>
      <c r="B24" s="25">
        <f>'[1]BW upit'!E11</f>
        <v>0</v>
      </c>
      <c r="C24" s="25">
        <f>'[1]BW upit'!F11</f>
        <v>0</v>
      </c>
      <c r="D24" s="25">
        <f>'[1]BW upit'!G11</f>
        <v>0</v>
      </c>
      <c r="E24" s="26"/>
      <c r="F24" s="27"/>
      <c r="G24" s="27"/>
      <c r="H24" s="27"/>
      <c r="I24" s="27"/>
      <c r="J24" s="27"/>
      <c r="K24" s="27"/>
      <c r="L24" s="27"/>
      <c r="M24" s="27"/>
      <c r="N24" s="27"/>
      <c r="O24" s="27"/>
      <c r="P24" s="27"/>
      <c r="Q24" s="27"/>
      <c r="R24" s="27"/>
      <c r="S24" s="27"/>
      <c r="T24" s="27"/>
      <c r="U24" s="27"/>
      <c r="V24" s="27"/>
      <c r="W24" s="27"/>
      <c r="X24" s="27"/>
      <c r="Y24" s="27"/>
      <c r="Z24" s="27"/>
    </row>
    <row r="25" spans="1:26" s="19" customFormat="1" ht="28.5">
      <c r="A25" s="40" t="s">
        <v>11</v>
      </c>
      <c r="B25" s="25">
        <f>'[1]BW upit'!E12</f>
        <v>0</v>
      </c>
      <c r="C25" s="25">
        <f>'[1]BW upit'!F12</f>
        <v>0</v>
      </c>
      <c r="D25" s="25">
        <f>'[1]BW upit'!G12</f>
        <v>0</v>
      </c>
      <c r="E25" s="26"/>
      <c r="F25" s="30"/>
      <c r="G25" s="27"/>
      <c r="H25" s="27"/>
      <c r="I25" s="27"/>
      <c r="J25" s="27"/>
      <c r="K25" s="27"/>
      <c r="L25" s="27"/>
      <c r="M25" s="27"/>
      <c r="N25" s="27"/>
      <c r="O25" s="27"/>
      <c r="P25" s="27"/>
      <c r="Q25" s="27"/>
      <c r="R25" s="27"/>
      <c r="S25" s="27"/>
      <c r="T25" s="27"/>
      <c r="U25" s="27"/>
      <c r="V25" s="27"/>
      <c r="W25" s="27"/>
      <c r="X25" s="27"/>
      <c r="Y25" s="27"/>
      <c r="Z25" s="27"/>
    </row>
    <row r="26" spans="1:26" s="19" customFormat="1" ht="28.5">
      <c r="A26" s="40" t="s">
        <v>12</v>
      </c>
      <c r="B26" s="25">
        <f>'[1]BW upit'!E13</f>
        <v>17518645</v>
      </c>
      <c r="C26" s="25">
        <f>'[1]BW upit'!F13</f>
        <v>17518645</v>
      </c>
      <c r="D26" s="25">
        <f>'[1]BW upit'!G13</f>
        <v>17518645</v>
      </c>
      <c r="E26" s="26"/>
      <c r="F26" s="27"/>
      <c r="G26" s="27"/>
      <c r="H26" s="27"/>
      <c r="I26" s="27"/>
      <c r="J26" s="27"/>
      <c r="K26" s="27"/>
      <c r="L26" s="27"/>
      <c r="M26" s="27"/>
      <c r="N26" s="27"/>
      <c r="O26" s="27"/>
      <c r="P26" s="27"/>
      <c r="Q26" s="27"/>
      <c r="R26" s="27"/>
      <c r="S26" s="27"/>
      <c r="T26" s="27"/>
      <c r="U26" s="27"/>
      <c r="V26" s="27"/>
      <c r="W26" s="27"/>
      <c r="X26" s="27"/>
      <c r="Y26" s="27"/>
      <c r="Z26" s="27"/>
    </row>
    <row r="27" spans="1:26" s="19" customFormat="1" ht="28.5">
      <c r="A27" s="40" t="s">
        <v>13</v>
      </c>
      <c r="B27" s="25">
        <f>'[1]BW upit'!E14</f>
        <v>-17518645</v>
      </c>
      <c r="C27" s="25">
        <f>'[1]BW upit'!F14</f>
        <v>-17518645</v>
      </c>
      <c r="D27" s="25">
        <f>'[1]BW upit'!G14</f>
        <v>-17518645</v>
      </c>
      <c r="E27" s="26"/>
      <c r="F27" s="27"/>
      <c r="G27" s="27"/>
      <c r="H27" s="27"/>
      <c r="I27" s="27"/>
      <c r="J27" s="27"/>
      <c r="K27" s="27"/>
      <c r="L27" s="27"/>
      <c r="M27" s="27"/>
      <c r="N27" s="27"/>
      <c r="O27" s="27"/>
      <c r="P27" s="27"/>
      <c r="Q27" s="27"/>
      <c r="R27" s="27"/>
      <c r="S27" s="27"/>
      <c r="T27" s="27"/>
      <c r="U27" s="27"/>
      <c r="V27" s="27"/>
      <c r="W27" s="27"/>
      <c r="X27" s="27"/>
      <c r="Y27" s="27"/>
      <c r="Z27" s="27"/>
    </row>
    <row r="28" spans="1:26" s="28" customFormat="1" ht="18" customHeight="1">
      <c r="A28" s="40" t="s">
        <v>14</v>
      </c>
      <c r="B28" s="25">
        <f>'[1]BW upit'!E15</f>
        <v>0</v>
      </c>
      <c r="C28" s="25">
        <f>'[1]BW upit'!F15</f>
        <v>0</v>
      </c>
      <c r="D28" s="25">
        <f>'[1]BW upit'!G15</f>
        <v>0</v>
      </c>
      <c r="E28" s="26"/>
      <c r="F28" s="27"/>
      <c r="G28" s="27"/>
      <c r="H28" s="27"/>
      <c r="I28" s="27"/>
      <c r="J28" s="27"/>
      <c r="K28" s="27"/>
      <c r="L28" s="27"/>
      <c r="M28" s="27"/>
      <c r="N28" s="27"/>
      <c r="O28" s="27"/>
      <c r="P28" s="27"/>
      <c r="Q28" s="27"/>
      <c r="R28" s="27"/>
      <c r="S28" s="27"/>
      <c r="T28" s="27"/>
      <c r="U28" s="27"/>
      <c r="V28" s="27"/>
      <c r="W28" s="27"/>
      <c r="X28" s="27"/>
      <c r="Y28" s="27"/>
      <c r="Z28" s="27"/>
    </row>
    <row r="29" spans="1:26" s="19" customFormat="1" ht="28.5">
      <c r="A29" s="40" t="s">
        <v>15</v>
      </c>
      <c r="B29" s="25">
        <f>'[1]BW upit'!E16</f>
        <v>0</v>
      </c>
      <c r="C29" s="25">
        <f>'[1]BW upit'!F16</f>
        <v>0</v>
      </c>
      <c r="D29" s="25">
        <f>'[1]BW upit'!G16</f>
        <v>0</v>
      </c>
      <c r="E29" s="26"/>
      <c r="F29" s="27"/>
      <c r="G29" s="27"/>
      <c r="H29" s="27"/>
      <c r="I29" s="27"/>
      <c r="J29" s="27"/>
      <c r="K29" s="27"/>
      <c r="L29" s="27"/>
      <c r="M29" s="27"/>
      <c r="N29" s="27"/>
      <c r="O29" s="27"/>
      <c r="P29" s="27"/>
      <c r="Q29" s="27"/>
      <c r="R29" s="27"/>
      <c r="S29" s="27"/>
      <c r="T29" s="27"/>
      <c r="U29" s="27"/>
      <c r="V29" s="27"/>
      <c r="W29" s="27"/>
      <c r="X29" s="27"/>
      <c r="Y29" s="27"/>
      <c r="Z29" s="27"/>
    </row>
    <row r="30" spans="1:26" ht="15.75" customHeight="1"/>
    <row r="31" spans="1:26" s="2" customFormat="1" ht="15" customHeight="1">
      <c r="B31" s="41"/>
      <c r="C31" s="41"/>
      <c r="D31" s="41"/>
    </row>
    <row r="32" spans="1:26" s="2" customFormat="1" ht="15" customHeight="1">
      <c r="B32" s="41"/>
      <c r="C32" s="41"/>
      <c r="D32" s="41"/>
    </row>
    <row r="33" spans="2:4" s="2" customFormat="1" ht="17.25" customHeight="1">
      <c r="B33" s="41"/>
      <c r="C33" s="41"/>
      <c r="D33" s="41"/>
    </row>
    <row r="34" spans="2:4" s="2" customFormat="1" ht="15" customHeight="1">
      <c r="B34" s="41"/>
      <c r="C34" s="41"/>
      <c r="D34" s="41"/>
    </row>
    <row r="35" spans="2:4" s="2" customFormat="1" ht="15" customHeight="1">
      <c r="B35" s="41"/>
      <c r="C35" s="41"/>
      <c r="D35" s="41"/>
    </row>
    <row r="36" spans="2:4" s="2" customFormat="1" ht="15" customHeight="1">
      <c r="B36" s="41"/>
      <c r="C36" s="41"/>
      <c r="D36" s="41"/>
    </row>
    <row r="37" spans="2:4" s="2" customFormat="1" ht="15" customHeight="1">
      <c r="B37" s="41"/>
      <c r="C37" s="41"/>
      <c r="D37" s="41"/>
    </row>
    <row r="38" spans="2:4" s="2" customFormat="1" ht="15" customHeight="1">
      <c r="B38" s="41"/>
      <c r="C38" s="41"/>
      <c r="D38" s="41"/>
    </row>
    <row r="39" spans="2:4" s="2" customFormat="1" ht="15" customHeight="1">
      <c r="B39" s="41"/>
      <c r="C39" s="41"/>
      <c r="D39" s="41"/>
    </row>
    <row r="40" spans="2:4" s="2" customFormat="1" ht="15" customHeight="1">
      <c r="B40" s="41"/>
      <c r="C40" s="41"/>
      <c r="D40" s="41"/>
    </row>
    <row r="41" spans="2:4" s="2" customFormat="1" ht="15" customHeight="1">
      <c r="B41" s="41"/>
      <c r="C41" s="41"/>
      <c r="D41" s="41"/>
    </row>
    <row r="42" spans="2:4" s="2" customFormat="1" ht="15" customHeight="1">
      <c r="B42" s="41"/>
      <c r="C42" s="41"/>
      <c r="D42" s="41"/>
    </row>
    <row r="43" spans="2:4" s="2" customFormat="1" ht="15" customHeight="1">
      <c r="B43" s="41"/>
      <c r="C43" s="41"/>
      <c r="D43" s="41"/>
    </row>
    <row r="44" spans="2:4" s="2" customFormat="1" ht="15" customHeight="1">
      <c r="B44" s="41"/>
      <c r="C44" s="41"/>
      <c r="D44" s="41"/>
    </row>
    <row r="45" spans="2:4" s="2" customFormat="1" ht="15" customHeight="1">
      <c r="B45" s="41"/>
      <c r="C45" s="41"/>
      <c r="D45" s="41"/>
    </row>
    <row r="46" spans="2:4" s="2" customFormat="1" ht="15" customHeight="1">
      <c r="B46" s="41"/>
      <c r="C46" s="41"/>
      <c r="D46" s="41"/>
    </row>
    <row r="47" spans="2:4" s="2" customFormat="1" ht="15" customHeight="1">
      <c r="B47" s="41"/>
      <c r="C47" s="41"/>
      <c r="D47" s="41"/>
    </row>
    <row r="48" spans="2:4" s="2" customFormat="1" ht="15" customHeight="1">
      <c r="B48" s="41"/>
      <c r="C48" s="41"/>
      <c r="D48" s="41"/>
    </row>
    <row r="49" spans="2:4" s="2" customFormat="1" ht="15" customHeight="1">
      <c r="B49" s="41"/>
      <c r="C49" s="41"/>
      <c r="D49" s="41"/>
    </row>
    <row r="50" spans="2:4" s="2" customFormat="1" ht="15" customHeight="1">
      <c r="B50" s="41"/>
      <c r="C50" s="41"/>
      <c r="D50" s="41"/>
    </row>
    <row r="51" spans="2:4" s="2" customFormat="1" ht="15" customHeight="1">
      <c r="B51" s="41"/>
      <c r="C51" s="41"/>
      <c r="D51" s="41"/>
    </row>
    <row r="52" spans="2:4" s="2" customFormat="1" ht="15" customHeight="1">
      <c r="B52" s="41"/>
      <c r="C52" s="41"/>
      <c r="D52" s="41"/>
    </row>
    <row r="53" spans="2:4" s="2" customFormat="1" ht="15" customHeight="1">
      <c r="B53" s="41"/>
      <c r="C53" s="41"/>
      <c r="D53" s="41"/>
    </row>
    <row r="54" spans="2:4" s="2" customFormat="1" ht="15" customHeight="1">
      <c r="B54" s="41"/>
      <c r="C54" s="41"/>
      <c r="D54" s="41"/>
    </row>
    <row r="55" spans="2:4" s="2" customFormat="1" ht="15" customHeight="1">
      <c r="B55" s="41"/>
      <c r="C55" s="41"/>
      <c r="D55" s="41"/>
    </row>
    <row r="56" spans="2:4" s="2" customFormat="1" ht="15" customHeight="1">
      <c r="B56" s="41"/>
      <c r="C56" s="41"/>
      <c r="D56" s="41"/>
    </row>
    <row r="57" spans="2:4" s="2" customFormat="1" ht="15" customHeight="1">
      <c r="B57" s="41"/>
      <c r="C57" s="41"/>
      <c r="D57" s="41"/>
    </row>
    <row r="58" spans="2:4" s="2" customFormat="1" ht="15" customHeight="1">
      <c r="B58" s="41"/>
      <c r="C58" s="41"/>
      <c r="D58" s="41"/>
    </row>
    <row r="59" spans="2:4" s="2" customFormat="1" ht="15" customHeight="1">
      <c r="B59" s="41"/>
      <c r="C59" s="41"/>
      <c r="D59" s="41"/>
    </row>
    <row r="60" spans="2:4" s="2" customFormat="1" ht="15" customHeight="1">
      <c r="B60" s="41"/>
      <c r="C60" s="41"/>
      <c r="D60" s="41"/>
    </row>
    <row r="61" spans="2:4" s="2" customFormat="1" ht="15" customHeight="1">
      <c r="B61" s="41"/>
      <c r="C61" s="41"/>
      <c r="D61" s="41"/>
    </row>
    <row r="62" spans="2:4" s="2" customFormat="1" ht="15" customHeight="1">
      <c r="B62" s="41"/>
      <c r="C62" s="41"/>
      <c r="D62" s="41"/>
    </row>
    <row r="63" spans="2:4" s="2" customFormat="1" ht="15" customHeight="1">
      <c r="B63" s="41"/>
      <c r="C63" s="41"/>
      <c r="D63" s="41"/>
    </row>
    <row r="64" spans="2:4" s="2" customFormat="1" ht="15" customHeight="1">
      <c r="B64" s="41"/>
      <c r="C64" s="41"/>
      <c r="D64" s="41"/>
    </row>
    <row r="65" spans="2:4" s="2" customFormat="1" ht="15" customHeight="1">
      <c r="B65" s="41"/>
      <c r="C65" s="41"/>
      <c r="D65" s="41"/>
    </row>
    <row r="66" spans="2:4" s="2" customFormat="1" ht="15" customHeight="1">
      <c r="B66" s="41"/>
      <c r="C66" s="41"/>
      <c r="D66" s="41"/>
    </row>
    <row r="67" spans="2:4" s="2" customFormat="1" ht="15" customHeight="1">
      <c r="B67" s="41"/>
      <c r="C67" s="41"/>
      <c r="D67" s="41"/>
    </row>
    <row r="68" spans="2:4" s="2" customFormat="1" ht="15" customHeight="1">
      <c r="B68" s="41"/>
      <c r="C68" s="41"/>
      <c r="D68" s="41"/>
    </row>
    <row r="69" spans="2:4" s="2" customFormat="1" ht="15" customHeight="1">
      <c r="B69" s="41"/>
      <c r="C69" s="41"/>
      <c r="D69" s="41"/>
    </row>
    <row r="70" spans="2:4" s="2" customFormat="1" ht="15" customHeight="1">
      <c r="B70" s="41"/>
      <c r="C70" s="41"/>
      <c r="D70" s="41"/>
    </row>
    <row r="71" spans="2:4" s="2" customFormat="1" ht="15" customHeight="1">
      <c r="B71" s="41"/>
      <c r="C71" s="41"/>
      <c r="D71" s="41"/>
    </row>
    <row r="72" spans="2:4" s="2" customFormat="1" ht="15" customHeight="1">
      <c r="B72" s="41"/>
      <c r="C72" s="41"/>
      <c r="D72" s="41"/>
    </row>
    <row r="73" spans="2:4" s="2" customFormat="1" ht="15" customHeight="1">
      <c r="B73" s="41"/>
      <c r="C73" s="41"/>
      <c r="D73" s="41"/>
    </row>
    <row r="74" spans="2:4" s="2" customFormat="1" ht="15" customHeight="1">
      <c r="B74" s="41"/>
      <c r="C74" s="41"/>
      <c r="D74" s="41"/>
    </row>
    <row r="75" spans="2:4" s="2" customFormat="1" ht="15" customHeight="1">
      <c r="B75" s="41"/>
      <c r="C75" s="41"/>
      <c r="D75" s="41"/>
    </row>
    <row r="76" spans="2:4" s="2" customFormat="1" ht="15" customHeight="1">
      <c r="B76" s="41"/>
      <c r="C76" s="41"/>
      <c r="D76" s="41"/>
    </row>
    <row r="77" spans="2:4" s="2" customFormat="1" ht="15" customHeight="1">
      <c r="B77" s="41"/>
      <c r="C77" s="41"/>
      <c r="D77" s="41"/>
    </row>
    <row r="78" spans="2:4" s="2" customFormat="1" ht="15" customHeight="1">
      <c r="B78" s="41"/>
      <c r="C78" s="41"/>
      <c r="D78" s="41"/>
    </row>
    <row r="79" spans="2:4" s="2" customFormat="1" ht="15" customHeight="1">
      <c r="B79" s="41"/>
      <c r="C79" s="41"/>
      <c r="D79" s="41"/>
    </row>
    <row r="80" spans="2:4" s="2" customFormat="1" ht="15" customHeight="1">
      <c r="B80" s="41"/>
      <c r="C80" s="41"/>
      <c r="D80" s="41"/>
    </row>
    <row r="81" spans="2:4" s="2" customFormat="1" ht="15" customHeight="1">
      <c r="B81" s="41"/>
      <c r="C81" s="41"/>
      <c r="D81" s="41"/>
    </row>
    <row r="82" spans="2:4" s="2" customFormat="1" ht="15" customHeight="1">
      <c r="B82" s="41"/>
      <c r="C82" s="41"/>
      <c r="D82" s="41"/>
    </row>
    <row r="83" spans="2:4" s="2" customFormat="1" ht="15" customHeight="1">
      <c r="B83" s="41"/>
      <c r="C83" s="41"/>
      <c r="D83" s="41"/>
    </row>
    <row r="84" spans="2:4" s="2" customFormat="1" ht="15" customHeight="1">
      <c r="B84" s="41"/>
      <c r="C84" s="41"/>
      <c r="D84" s="41"/>
    </row>
    <row r="85" spans="2:4" s="2" customFormat="1" ht="15" customHeight="1">
      <c r="B85" s="41"/>
      <c r="C85" s="41"/>
      <c r="D85" s="41"/>
    </row>
    <row r="86" spans="2:4" s="2" customFormat="1" ht="15" customHeight="1">
      <c r="B86" s="41"/>
      <c r="C86" s="41"/>
      <c r="D86" s="41"/>
    </row>
    <row r="87" spans="2:4" s="2" customFormat="1" ht="15" customHeight="1">
      <c r="B87" s="41"/>
      <c r="C87" s="41"/>
      <c r="D87" s="41"/>
    </row>
    <row r="88" spans="2:4" s="2" customFormat="1" ht="15" customHeight="1">
      <c r="B88" s="41"/>
      <c r="C88" s="41"/>
      <c r="D88" s="41"/>
    </row>
    <row r="89" spans="2:4" s="2" customFormat="1" ht="15" customHeight="1">
      <c r="B89" s="41"/>
      <c r="C89" s="41"/>
      <c r="D89" s="41"/>
    </row>
    <row r="90" spans="2:4" s="2" customFormat="1" ht="15" customHeight="1">
      <c r="B90" s="41"/>
      <c r="C90" s="41"/>
      <c r="D90" s="41"/>
    </row>
    <row r="91" spans="2:4" s="2" customFormat="1" ht="15" customHeight="1">
      <c r="B91" s="41"/>
      <c r="C91" s="41"/>
      <c r="D91" s="41"/>
    </row>
    <row r="92" spans="2:4" s="2" customFormat="1" ht="15" customHeight="1">
      <c r="B92" s="41"/>
      <c r="C92" s="41"/>
      <c r="D92" s="41"/>
    </row>
    <row r="93" spans="2:4" s="2" customFormat="1" ht="15" customHeight="1">
      <c r="B93" s="41"/>
      <c r="C93" s="41"/>
      <c r="D93" s="41"/>
    </row>
    <row r="94" spans="2:4" s="2" customFormat="1" ht="15" customHeight="1">
      <c r="B94" s="41"/>
      <c r="C94" s="41"/>
      <c r="D94" s="41"/>
    </row>
    <row r="95" spans="2:4" s="2" customFormat="1" ht="15" customHeight="1">
      <c r="B95" s="41"/>
      <c r="C95" s="41"/>
      <c r="D95" s="41"/>
    </row>
    <row r="96" spans="2:4" s="2" customFormat="1" ht="15" customHeight="1">
      <c r="B96" s="41"/>
      <c r="C96" s="41"/>
      <c r="D96" s="41"/>
    </row>
    <row r="97" spans="2:4" s="2" customFormat="1" ht="15" customHeight="1">
      <c r="B97" s="41"/>
      <c r="C97" s="41"/>
      <c r="D97" s="41"/>
    </row>
    <row r="98" spans="2:4" s="2" customFormat="1" ht="15" customHeight="1">
      <c r="B98" s="41"/>
      <c r="C98" s="41"/>
      <c r="D98" s="41"/>
    </row>
    <row r="99" spans="2:4" s="2" customFormat="1" ht="15" customHeight="1">
      <c r="B99" s="41"/>
      <c r="C99" s="41"/>
      <c r="D99" s="41"/>
    </row>
    <row r="100" spans="2:4" s="2" customFormat="1" ht="15" customHeight="1">
      <c r="B100" s="41"/>
      <c r="C100" s="41"/>
      <c r="D100" s="41"/>
    </row>
    <row r="101" spans="2:4" s="2" customFormat="1" ht="15" customHeight="1">
      <c r="B101" s="41"/>
      <c r="C101" s="41"/>
      <c r="D101" s="41"/>
    </row>
    <row r="102" spans="2:4" s="2" customFormat="1" ht="15" customHeight="1">
      <c r="B102" s="41"/>
      <c r="C102" s="41"/>
      <c r="D102" s="41"/>
    </row>
    <row r="103" spans="2:4" s="2" customFormat="1" ht="15" customHeight="1">
      <c r="B103" s="41"/>
      <c r="C103" s="41"/>
      <c r="D103" s="41"/>
    </row>
    <row r="104" spans="2:4" s="2" customFormat="1" ht="15" customHeight="1">
      <c r="B104" s="41"/>
      <c r="C104" s="41"/>
      <c r="D104" s="41"/>
    </row>
    <row r="105" spans="2:4" s="2" customFormat="1" ht="15" customHeight="1">
      <c r="B105" s="41"/>
      <c r="C105" s="41"/>
      <c r="D105" s="41"/>
    </row>
    <row r="106" spans="2:4" s="2" customFormat="1" ht="15" customHeight="1">
      <c r="B106" s="41"/>
      <c r="C106" s="41"/>
      <c r="D106" s="41"/>
    </row>
    <row r="107" spans="2:4" s="2" customFormat="1" ht="15" customHeight="1">
      <c r="B107" s="41"/>
      <c r="C107" s="41"/>
      <c r="D107" s="41"/>
    </row>
    <row r="108" spans="2:4" s="2" customFormat="1" ht="15" customHeight="1">
      <c r="B108" s="41"/>
      <c r="C108" s="41"/>
      <c r="D108" s="41"/>
    </row>
    <row r="109" spans="2:4" s="2" customFormat="1" ht="15" customHeight="1">
      <c r="B109" s="41"/>
      <c r="C109" s="41"/>
      <c r="D109" s="41"/>
    </row>
    <row r="110" spans="2:4" s="2" customFormat="1" ht="15" customHeight="1">
      <c r="B110" s="41"/>
      <c r="C110" s="41"/>
      <c r="D110" s="41"/>
    </row>
    <row r="111" spans="2:4" s="2" customFormat="1" ht="15" customHeight="1">
      <c r="B111" s="41"/>
      <c r="C111" s="41"/>
      <c r="D111" s="41"/>
    </row>
    <row r="112" spans="2:4" s="2" customFormat="1" ht="15" customHeight="1">
      <c r="B112" s="41"/>
      <c r="C112" s="41"/>
      <c r="D112" s="41"/>
    </row>
    <row r="113" spans="2:4" s="2" customFormat="1" ht="15" customHeight="1">
      <c r="B113" s="41"/>
      <c r="C113" s="41"/>
      <c r="D113" s="41"/>
    </row>
    <row r="114" spans="2:4" s="2" customFormat="1" ht="15" customHeight="1">
      <c r="B114" s="41"/>
      <c r="C114" s="41"/>
      <c r="D114" s="41"/>
    </row>
    <row r="115" spans="2:4" s="2" customFormat="1" ht="15" customHeight="1">
      <c r="B115" s="41"/>
      <c r="C115" s="41"/>
      <c r="D115" s="41"/>
    </row>
    <row r="116" spans="2:4" s="2" customFormat="1" ht="15" customHeight="1">
      <c r="B116" s="41"/>
      <c r="C116" s="41"/>
      <c r="D116" s="41"/>
    </row>
    <row r="117" spans="2:4" s="2" customFormat="1" ht="15" customHeight="1">
      <c r="B117" s="41"/>
      <c r="C117" s="41"/>
      <c r="D117" s="41"/>
    </row>
    <row r="118" spans="2:4" s="2" customFormat="1" ht="15" customHeight="1">
      <c r="B118" s="41"/>
      <c r="C118" s="41"/>
      <c r="D118" s="41"/>
    </row>
    <row r="119" spans="2:4" s="2" customFormat="1" ht="15" customHeight="1">
      <c r="B119" s="41"/>
      <c r="C119" s="41"/>
      <c r="D119" s="41"/>
    </row>
    <row r="120" spans="2:4" s="2" customFormat="1" ht="15" customHeight="1">
      <c r="B120" s="41"/>
      <c r="C120" s="41"/>
      <c r="D120" s="41"/>
    </row>
    <row r="121" spans="2:4" s="2" customFormat="1" ht="15" customHeight="1">
      <c r="B121" s="41"/>
      <c r="C121" s="41"/>
      <c r="D121" s="41"/>
    </row>
    <row r="122" spans="2:4" s="2" customFormat="1" ht="15" customHeight="1">
      <c r="B122" s="41"/>
      <c r="C122" s="41"/>
      <c r="D122" s="41"/>
    </row>
    <row r="123" spans="2:4" s="2" customFormat="1" ht="15" customHeight="1">
      <c r="B123" s="41"/>
      <c r="C123" s="41"/>
      <c r="D123" s="41"/>
    </row>
    <row r="124" spans="2:4" s="2" customFormat="1" ht="15" customHeight="1">
      <c r="B124" s="41"/>
      <c r="C124" s="41"/>
      <c r="D124" s="41"/>
    </row>
    <row r="125" spans="2:4" s="2" customFormat="1" ht="15" customHeight="1">
      <c r="B125" s="41"/>
      <c r="C125" s="41"/>
      <c r="D125" s="41"/>
    </row>
    <row r="126" spans="2:4" s="2" customFormat="1" ht="15" customHeight="1">
      <c r="B126" s="41"/>
      <c r="C126" s="41"/>
      <c r="D126" s="41"/>
    </row>
    <row r="127" spans="2:4" s="2" customFormat="1" ht="15" customHeight="1">
      <c r="B127" s="41"/>
      <c r="C127" s="41"/>
      <c r="D127" s="41"/>
    </row>
    <row r="128" spans="2:4" s="2" customFormat="1" ht="15" customHeight="1">
      <c r="B128" s="41"/>
      <c r="C128" s="41"/>
      <c r="D128" s="41"/>
    </row>
    <row r="129" spans="2:4" s="2" customFormat="1" ht="15" customHeight="1">
      <c r="B129" s="41"/>
      <c r="C129" s="41"/>
      <c r="D129" s="41"/>
    </row>
  </sheetData>
  <mergeCells count="5">
    <mergeCell ref="A1:D1"/>
    <mergeCell ref="A3:D3"/>
    <mergeCell ref="A5:D5"/>
    <mergeCell ref="A8:D8"/>
    <mergeCell ref="A20:D20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E445A8-19F5-4EC2-B9B1-1F126DB71E49}">
  <sheetPr codeName="List2"/>
  <dimension ref="A1:S61"/>
  <sheetViews>
    <sheetView workbookViewId="0">
      <selection activeCell="D26" sqref="D26"/>
    </sheetView>
  </sheetViews>
  <sheetFormatPr defaultRowHeight="12.75"/>
  <cols>
    <col min="1" max="1" width="9.5703125" style="42" customWidth="1"/>
    <col min="2" max="2" width="12" style="42" bestFit="1" customWidth="1"/>
    <col min="3" max="3" width="5.7109375" style="42" customWidth="1"/>
    <col min="4" max="4" width="72" style="42" customWidth="1"/>
    <col min="5" max="5" width="17" style="42" hidden="1" customWidth="1"/>
    <col min="6" max="6" width="20.140625" style="75" hidden="1" customWidth="1"/>
    <col min="7" max="7" width="20.140625" style="42" hidden="1" customWidth="1"/>
    <col min="8" max="8" width="20.7109375" style="42" hidden="1" customWidth="1"/>
    <col min="9" max="9" width="10.7109375" style="42" hidden="1" customWidth="1"/>
    <col min="10" max="10" width="19" style="42" hidden="1" customWidth="1"/>
    <col min="11" max="11" width="17.28515625" style="76" customWidth="1"/>
    <col min="12" max="12" width="15.85546875" style="76" customWidth="1"/>
    <col min="13" max="13" width="16.42578125" style="76" bestFit="1" customWidth="1"/>
    <col min="14" max="15" width="15.42578125" style="42" bestFit="1" customWidth="1"/>
    <col min="16" max="16" width="11.7109375" style="42" bestFit="1" customWidth="1"/>
    <col min="17" max="17" width="15.42578125" style="42" bestFit="1" customWidth="1"/>
    <col min="18" max="18" width="9.42578125" style="42" bestFit="1" customWidth="1"/>
    <col min="19" max="19" width="15.42578125" style="42" bestFit="1" customWidth="1"/>
    <col min="20" max="20" width="9.42578125" style="42" bestFit="1" customWidth="1"/>
    <col min="21" max="256" width="9.140625" style="42"/>
    <col min="257" max="257" width="9.5703125" style="42" customWidth="1"/>
    <col min="258" max="258" width="12" style="42" bestFit="1" customWidth="1"/>
    <col min="259" max="259" width="5.7109375" style="42" customWidth="1"/>
    <col min="260" max="260" width="72" style="42" customWidth="1"/>
    <col min="261" max="266" width="0" style="42" hidden="1" customWidth="1"/>
    <col min="267" max="267" width="17.28515625" style="42" customWidth="1"/>
    <col min="268" max="268" width="15.85546875" style="42" customWidth="1"/>
    <col min="269" max="269" width="16.42578125" style="42" bestFit="1" customWidth="1"/>
    <col min="270" max="271" width="15.42578125" style="42" bestFit="1" customWidth="1"/>
    <col min="272" max="272" width="11.7109375" style="42" bestFit="1" customWidth="1"/>
    <col min="273" max="273" width="15.42578125" style="42" bestFit="1" customWidth="1"/>
    <col min="274" max="274" width="9.42578125" style="42" bestFit="1" customWidth="1"/>
    <col min="275" max="275" width="15.42578125" style="42" bestFit="1" customWidth="1"/>
    <col min="276" max="276" width="9.42578125" style="42" bestFit="1" customWidth="1"/>
    <col min="277" max="512" width="9.140625" style="42"/>
    <col min="513" max="513" width="9.5703125" style="42" customWidth="1"/>
    <col min="514" max="514" width="12" style="42" bestFit="1" customWidth="1"/>
    <col min="515" max="515" width="5.7109375" style="42" customWidth="1"/>
    <col min="516" max="516" width="72" style="42" customWidth="1"/>
    <col min="517" max="522" width="0" style="42" hidden="1" customWidth="1"/>
    <col min="523" max="523" width="17.28515625" style="42" customWidth="1"/>
    <col min="524" max="524" width="15.85546875" style="42" customWidth="1"/>
    <col min="525" max="525" width="16.42578125" style="42" bestFit="1" customWidth="1"/>
    <col min="526" max="527" width="15.42578125" style="42" bestFit="1" customWidth="1"/>
    <col min="528" max="528" width="11.7109375" style="42" bestFit="1" customWidth="1"/>
    <col min="529" max="529" width="15.42578125" style="42" bestFit="1" customWidth="1"/>
    <col min="530" max="530" width="9.42578125" style="42" bestFit="1" customWidth="1"/>
    <col min="531" max="531" width="15.42578125" style="42" bestFit="1" customWidth="1"/>
    <col min="532" max="532" width="9.42578125" style="42" bestFit="1" customWidth="1"/>
    <col min="533" max="768" width="9.140625" style="42"/>
    <col min="769" max="769" width="9.5703125" style="42" customWidth="1"/>
    <col min="770" max="770" width="12" style="42" bestFit="1" customWidth="1"/>
    <col min="771" max="771" width="5.7109375" style="42" customWidth="1"/>
    <col min="772" max="772" width="72" style="42" customWidth="1"/>
    <col min="773" max="778" width="0" style="42" hidden="1" customWidth="1"/>
    <col min="779" max="779" width="17.28515625" style="42" customWidth="1"/>
    <col min="780" max="780" width="15.85546875" style="42" customWidth="1"/>
    <col min="781" max="781" width="16.42578125" style="42" bestFit="1" customWidth="1"/>
    <col min="782" max="783" width="15.42578125" style="42" bestFit="1" customWidth="1"/>
    <col min="784" max="784" width="11.7109375" style="42" bestFit="1" customWidth="1"/>
    <col min="785" max="785" width="15.42578125" style="42" bestFit="1" customWidth="1"/>
    <col min="786" max="786" width="9.42578125" style="42" bestFit="1" customWidth="1"/>
    <col min="787" max="787" width="15.42578125" style="42" bestFit="1" customWidth="1"/>
    <col min="788" max="788" width="9.42578125" style="42" bestFit="1" customWidth="1"/>
    <col min="789" max="1024" width="9.140625" style="42"/>
    <col min="1025" max="1025" width="9.5703125" style="42" customWidth="1"/>
    <col min="1026" max="1026" width="12" style="42" bestFit="1" customWidth="1"/>
    <col min="1027" max="1027" width="5.7109375" style="42" customWidth="1"/>
    <col min="1028" max="1028" width="72" style="42" customWidth="1"/>
    <col min="1029" max="1034" width="0" style="42" hidden="1" customWidth="1"/>
    <col min="1035" max="1035" width="17.28515625" style="42" customWidth="1"/>
    <col min="1036" max="1036" width="15.85546875" style="42" customWidth="1"/>
    <col min="1037" max="1037" width="16.42578125" style="42" bestFit="1" customWidth="1"/>
    <col min="1038" max="1039" width="15.42578125" style="42" bestFit="1" customWidth="1"/>
    <col min="1040" max="1040" width="11.7109375" style="42" bestFit="1" customWidth="1"/>
    <col min="1041" max="1041" width="15.42578125" style="42" bestFit="1" customWidth="1"/>
    <col min="1042" max="1042" width="9.42578125" style="42" bestFit="1" customWidth="1"/>
    <col min="1043" max="1043" width="15.42578125" style="42" bestFit="1" customWidth="1"/>
    <col min="1044" max="1044" width="9.42578125" style="42" bestFit="1" customWidth="1"/>
    <col min="1045" max="1280" width="9.140625" style="42"/>
    <col min="1281" max="1281" width="9.5703125" style="42" customWidth="1"/>
    <col min="1282" max="1282" width="12" style="42" bestFit="1" customWidth="1"/>
    <col min="1283" max="1283" width="5.7109375" style="42" customWidth="1"/>
    <col min="1284" max="1284" width="72" style="42" customWidth="1"/>
    <col min="1285" max="1290" width="0" style="42" hidden="1" customWidth="1"/>
    <col min="1291" max="1291" width="17.28515625" style="42" customWidth="1"/>
    <col min="1292" max="1292" width="15.85546875" style="42" customWidth="1"/>
    <col min="1293" max="1293" width="16.42578125" style="42" bestFit="1" customWidth="1"/>
    <col min="1294" max="1295" width="15.42578125" style="42" bestFit="1" customWidth="1"/>
    <col min="1296" max="1296" width="11.7109375" style="42" bestFit="1" customWidth="1"/>
    <col min="1297" max="1297" width="15.42578125" style="42" bestFit="1" customWidth="1"/>
    <col min="1298" max="1298" width="9.42578125" style="42" bestFit="1" customWidth="1"/>
    <col min="1299" max="1299" width="15.42578125" style="42" bestFit="1" customWidth="1"/>
    <col min="1300" max="1300" width="9.42578125" style="42" bestFit="1" customWidth="1"/>
    <col min="1301" max="1536" width="9.140625" style="42"/>
    <col min="1537" max="1537" width="9.5703125" style="42" customWidth="1"/>
    <col min="1538" max="1538" width="12" style="42" bestFit="1" customWidth="1"/>
    <col min="1539" max="1539" width="5.7109375" style="42" customWidth="1"/>
    <col min="1540" max="1540" width="72" style="42" customWidth="1"/>
    <col min="1541" max="1546" width="0" style="42" hidden="1" customWidth="1"/>
    <col min="1547" max="1547" width="17.28515625" style="42" customWidth="1"/>
    <col min="1548" max="1548" width="15.85546875" style="42" customWidth="1"/>
    <col min="1549" max="1549" width="16.42578125" style="42" bestFit="1" customWidth="1"/>
    <col min="1550" max="1551" width="15.42578125" style="42" bestFit="1" customWidth="1"/>
    <col min="1552" max="1552" width="11.7109375" style="42" bestFit="1" customWidth="1"/>
    <col min="1553" max="1553" width="15.42578125" style="42" bestFit="1" customWidth="1"/>
    <col min="1554" max="1554" width="9.42578125" style="42" bestFit="1" customWidth="1"/>
    <col min="1555" max="1555" width="15.42578125" style="42" bestFit="1" customWidth="1"/>
    <col min="1556" max="1556" width="9.42578125" style="42" bestFit="1" customWidth="1"/>
    <col min="1557" max="1792" width="9.140625" style="42"/>
    <col min="1793" max="1793" width="9.5703125" style="42" customWidth="1"/>
    <col min="1794" max="1794" width="12" style="42" bestFit="1" customWidth="1"/>
    <col min="1795" max="1795" width="5.7109375" style="42" customWidth="1"/>
    <col min="1796" max="1796" width="72" style="42" customWidth="1"/>
    <col min="1797" max="1802" width="0" style="42" hidden="1" customWidth="1"/>
    <col min="1803" max="1803" width="17.28515625" style="42" customWidth="1"/>
    <col min="1804" max="1804" width="15.85546875" style="42" customWidth="1"/>
    <col min="1805" max="1805" width="16.42578125" style="42" bestFit="1" customWidth="1"/>
    <col min="1806" max="1807" width="15.42578125" style="42" bestFit="1" customWidth="1"/>
    <col min="1808" max="1808" width="11.7109375" style="42" bestFit="1" customWidth="1"/>
    <col min="1809" max="1809" width="15.42578125" style="42" bestFit="1" customWidth="1"/>
    <col min="1810" max="1810" width="9.42578125" style="42" bestFit="1" customWidth="1"/>
    <col min="1811" max="1811" width="15.42578125" style="42" bestFit="1" customWidth="1"/>
    <col min="1812" max="1812" width="9.42578125" style="42" bestFit="1" customWidth="1"/>
    <col min="1813" max="2048" width="9.140625" style="42"/>
    <col min="2049" max="2049" width="9.5703125" style="42" customWidth="1"/>
    <col min="2050" max="2050" width="12" style="42" bestFit="1" customWidth="1"/>
    <col min="2051" max="2051" width="5.7109375" style="42" customWidth="1"/>
    <col min="2052" max="2052" width="72" style="42" customWidth="1"/>
    <col min="2053" max="2058" width="0" style="42" hidden="1" customWidth="1"/>
    <col min="2059" max="2059" width="17.28515625" style="42" customWidth="1"/>
    <col min="2060" max="2060" width="15.85546875" style="42" customWidth="1"/>
    <col min="2061" max="2061" width="16.42578125" style="42" bestFit="1" customWidth="1"/>
    <col min="2062" max="2063" width="15.42578125" style="42" bestFit="1" customWidth="1"/>
    <col min="2064" max="2064" width="11.7109375" style="42" bestFit="1" customWidth="1"/>
    <col min="2065" max="2065" width="15.42578125" style="42" bestFit="1" customWidth="1"/>
    <col min="2066" max="2066" width="9.42578125" style="42" bestFit="1" customWidth="1"/>
    <col min="2067" max="2067" width="15.42578125" style="42" bestFit="1" customWidth="1"/>
    <col min="2068" max="2068" width="9.42578125" style="42" bestFit="1" customWidth="1"/>
    <col min="2069" max="2304" width="9.140625" style="42"/>
    <col min="2305" max="2305" width="9.5703125" style="42" customWidth="1"/>
    <col min="2306" max="2306" width="12" style="42" bestFit="1" customWidth="1"/>
    <col min="2307" max="2307" width="5.7109375" style="42" customWidth="1"/>
    <col min="2308" max="2308" width="72" style="42" customWidth="1"/>
    <col min="2309" max="2314" width="0" style="42" hidden="1" customWidth="1"/>
    <col min="2315" max="2315" width="17.28515625" style="42" customWidth="1"/>
    <col min="2316" max="2316" width="15.85546875" style="42" customWidth="1"/>
    <col min="2317" max="2317" width="16.42578125" style="42" bestFit="1" customWidth="1"/>
    <col min="2318" max="2319" width="15.42578125" style="42" bestFit="1" customWidth="1"/>
    <col min="2320" max="2320" width="11.7109375" style="42" bestFit="1" customWidth="1"/>
    <col min="2321" max="2321" width="15.42578125" style="42" bestFit="1" customWidth="1"/>
    <col min="2322" max="2322" width="9.42578125" style="42" bestFit="1" customWidth="1"/>
    <col min="2323" max="2323" width="15.42578125" style="42" bestFit="1" customWidth="1"/>
    <col min="2324" max="2324" width="9.42578125" style="42" bestFit="1" customWidth="1"/>
    <col min="2325" max="2560" width="9.140625" style="42"/>
    <col min="2561" max="2561" width="9.5703125" style="42" customWidth="1"/>
    <col min="2562" max="2562" width="12" style="42" bestFit="1" customWidth="1"/>
    <col min="2563" max="2563" width="5.7109375" style="42" customWidth="1"/>
    <col min="2564" max="2564" width="72" style="42" customWidth="1"/>
    <col min="2565" max="2570" width="0" style="42" hidden="1" customWidth="1"/>
    <col min="2571" max="2571" width="17.28515625" style="42" customWidth="1"/>
    <col min="2572" max="2572" width="15.85546875" style="42" customWidth="1"/>
    <col min="2573" max="2573" width="16.42578125" style="42" bestFit="1" customWidth="1"/>
    <col min="2574" max="2575" width="15.42578125" style="42" bestFit="1" customWidth="1"/>
    <col min="2576" max="2576" width="11.7109375" style="42" bestFit="1" customWidth="1"/>
    <col min="2577" max="2577" width="15.42578125" style="42" bestFit="1" customWidth="1"/>
    <col min="2578" max="2578" width="9.42578125" style="42" bestFit="1" customWidth="1"/>
    <col min="2579" max="2579" width="15.42578125" style="42" bestFit="1" customWidth="1"/>
    <col min="2580" max="2580" width="9.42578125" style="42" bestFit="1" customWidth="1"/>
    <col min="2581" max="2816" width="9.140625" style="42"/>
    <col min="2817" max="2817" width="9.5703125" style="42" customWidth="1"/>
    <col min="2818" max="2818" width="12" style="42" bestFit="1" customWidth="1"/>
    <col min="2819" max="2819" width="5.7109375" style="42" customWidth="1"/>
    <col min="2820" max="2820" width="72" style="42" customWidth="1"/>
    <col min="2821" max="2826" width="0" style="42" hidden="1" customWidth="1"/>
    <col min="2827" max="2827" width="17.28515625" style="42" customWidth="1"/>
    <col min="2828" max="2828" width="15.85546875" style="42" customWidth="1"/>
    <col min="2829" max="2829" width="16.42578125" style="42" bestFit="1" customWidth="1"/>
    <col min="2830" max="2831" width="15.42578125" style="42" bestFit="1" customWidth="1"/>
    <col min="2832" max="2832" width="11.7109375" style="42" bestFit="1" customWidth="1"/>
    <col min="2833" max="2833" width="15.42578125" style="42" bestFit="1" customWidth="1"/>
    <col min="2834" max="2834" width="9.42578125" style="42" bestFit="1" customWidth="1"/>
    <col min="2835" max="2835" width="15.42578125" style="42" bestFit="1" customWidth="1"/>
    <col min="2836" max="2836" width="9.42578125" style="42" bestFit="1" customWidth="1"/>
    <col min="2837" max="3072" width="9.140625" style="42"/>
    <col min="3073" max="3073" width="9.5703125" style="42" customWidth="1"/>
    <col min="3074" max="3074" width="12" style="42" bestFit="1" customWidth="1"/>
    <col min="3075" max="3075" width="5.7109375" style="42" customWidth="1"/>
    <col min="3076" max="3076" width="72" style="42" customWidth="1"/>
    <col min="3077" max="3082" width="0" style="42" hidden="1" customWidth="1"/>
    <col min="3083" max="3083" width="17.28515625" style="42" customWidth="1"/>
    <col min="3084" max="3084" width="15.85546875" style="42" customWidth="1"/>
    <col min="3085" max="3085" width="16.42578125" style="42" bestFit="1" customWidth="1"/>
    <col min="3086" max="3087" width="15.42578125" style="42" bestFit="1" customWidth="1"/>
    <col min="3088" max="3088" width="11.7109375" style="42" bestFit="1" customWidth="1"/>
    <col min="3089" max="3089" width="15.42578125" style="42" bestFit="1" customWidth="1"/>
    <col min="3090" max="3090" width="9.42578125" style="42" bestFit="1" customWidth="1"/>
    <col min="3091" max="3091" width="15.42578125" style="42" bestFit="1" customWidth="1"/>
    <col min="3092" max="3092" width="9.42578125" style="42" bestFit="1" customWidth="1"/>
    <col min="3093" max="3328" width="9.140625" style="42"/>
    <col min="3329" max="3329" width="9.5703125" style="42" customWidth="1"/>
    <col min="3330" max="3330" width="12" style="42" bestFit="1" customWidth="1"/>
    <col min="3331" max="3331" width="5.7109375" style="42" customWidth="1"/>
    <col min="3332" max="3332" width="72" style="42" customWidth="1"/>
    <col min="3333" max="3338" width="0" style="42" hidden="1" customWidth="1"/>
    <col min="3339" max="3339" width="17.28515625" style="42" customWidth="1"/>
    <col min="3340" max="3340" width="15.85546875" style="42" customWidth="1"/>
    <col min="3341" max="3341" width="16.42578125" style="42" bestFit="1" customWidth="1"/>
    <col min="3342" max="3343" width="15.42578125" style="42" bestFit="1" customWidth="1"/>
    <col min="3344" max="3344" width="11.7109375" style="42" bestFit="1" customWidth="1"/>
    <col min="3345" max="3345" width="15.42578125" style="42" bestFit="1" customWidth="1"/>
    <col min="3346" max="3346" width="9.42578125" style="42" bestFit="1" customWidth="1"/>
    <col min="3347" max="3347" width="15.42578125" style="42" bestFit="1" customWidth="1"/>
    <col min="3348" max="3348" width="9.42578125" style="42" bestFit="1" customWidth="1"/>
    <col min="3349" max="3584" width="9.140625" style="42"/>
    <col min="3585" max="3585" width="9.5703125" style="42" customWidth="1"/>
    <col min="3586" max="3586" width="12" style="42" bestFit="1" customWidth="1"/>
    <col min="3587" max="3587" width="5.7109375" style="42" customWidth="1"/>
    <col min="3588" max="3588" width="72" style="42" customWidth="1"/>
    <col min="3589" max="3594" width="0" style="42" hidden="1" customWidth="1"/>
    <col min="3595" max="3595" width="17.28515625" style="42" customWidth="1"/>
    <col min="3596" max="3596" width="15.85546875" style="42" customWidth="1"/>
    <col min="3597" max="3597" width="16.42578125" style="42" bestFit="1" customWidth="1"/>
    <col min="3598" max="3599" width="15.42578125" style="42" bestFit="1" customWidth="1"/>
    <col min="3600" max="3600" width="11.7109375" style="42" bestFit="1" customWidth="1"/>
    <col min="3601" max="3601" width="15.42578125" style="42" bestFit="1" customWidth="1"/>
    <col min="3602" max="3602" width="9.42578125" style="42" bestFit="1" customWidth="1"/>
    <col min="3603" max="3603" width="15.42578125" style="42" bestFit="1" customWidth="1"/>
    <col min="3604" max="3604" width="9.42578125" style="42" bestFit="1" customWidth="1"/>
    <col min="3605" max="3840" width="9.140625" style="42"/>
    <col min="3841" max="3841" width="9.5703125" style="42" customWidth="1"/>
    <col min="3842" max="3842" width="12" style="42" bestFit="1" customWidth="1"/>
    <col min="3843" max="3843" width="5.7109375" style="42" customWidth="1"/>
    <col min="3844" max="3844" width="72" style="42" customWidth="1"/>
    <col min="3845" max="3850" width="0" style="42" hidden="1" customWidth="1"/>
    <col min="3851" max="3851" width="17.28515625" style="42" customWidth="1"/>
    <col min="3852" max="3852" width="15.85546875" style="42" customWidth="1"/>
    <col min="3853" max="3853" width="16.42578125" style="42" bestFit="1" customWidth="1"/>
    <col min="3854" max="3855" width="15.42578125" style="42" bestFit="1" customWidth="1"/>
    <col min="3856" max="3856" width="11.7109375" style="42" bestFit="1" customWidth="1"/>
    <col min="3857" max="3857" width="15.42578125" style="42" bestFit="1" customWidth="1"/>
    <col min="3858" max="3858" width="9.42578125" style="42" bestFit="1" customWidth="1"/>
    <col min="3859" max="3859" width="15.42578125" style="42" bestFit="1" customWidth="1"/>
    <col min="3860" max="3860" width="9.42578125" style="42" bestFit="1" customWidth="1"/>
    <col min="3861" max="4096" width="9.140625" style="42"/>
    <col min="4097" max="4097" width="9.5703125" style="42" customWidth="1"/>
    <col min="4098" max="4098" width="12" style="42" bestFit="1" customWidth="1"/>
    <col min="4099" max="4099" width="5.7109375" style="42" customWidth="1"/>
    <col min="4100" max="4100" width="72" style="42" customWidth="1"/>
    <col min="4101" max="4106" width="0" style="42" hidden="1" customWidth="1"/>
    <col min="4107" max="4107" width="17.28515625" style="42" customWidth="1"/>
    <col min="4108" max="4108" width="15.85546875" style="42" customWidth="1"/>
    <col min="4109" max="4109" width="16.42578125" style="42" bestFit="1" customWidth="1"/>
    <col min="4110" max="4111" width="15.42578125" style="42" bestFit="1" customWidth="1"/>
    <col min="4112" max="4112" width="11.7109375" style="42" bestFit="1" customWidth="1"/>
    <col min="4113" max="4113" width="15.42578125" style="42" bestFit="1" customWidth="1"/>
    <col min="4114" max="4114" width="9.42578125" style="42" bestFit="1" customWidth="1"/>
    <col min="4115" max="4115" width="15.42578125" style="42" bestFit="1" customWidth="1"/>
    <col min="4116" max="4116" width="9.42578125" style="42" bestFit="1" customWidth="1"/>
    <col min="4117" max="4352" width="9.140625" style="42"/>
    <col min="4353" max="4353" width="9.5703125" style="42" customWidth="1"/>
    <col min="4354" max="4354" width="12" style="42" bestFit="1" customWidth="1"/>
    <col min="4355" max="4355" width="5.7109375" style="42" customWidth="1"/>
    <col min="4356" max="4356" width="72" style="42" customWidth="1"/>
    <col min="4357" max="4362" width="0" style="42" hidden="1" customWidth="1"/>
    <col min="4363" max="4363" width="17.28515625" style="42" customWidth="1"/>
    <col min="4364" max="4364" width="15.85546875" style="42" customWidth="1"/>
    <col min="4365" max="4365" width="16.42578125" style="42" bestFit="1" customWidth="1"/>
    <col min="4366" max="4367" width="15.42578125" style="42" bestFit="1" customWidth="1"/>
    <col min="4368" max="4368" width="11.7109375" style="42" bestFit="1" customWidth="1"/>
    <col min="4369" max="4369" width="15.42578125" style="42" bestFit="1" customWidth="1"/>
    <col min="4370" max="4370" width="9.42578125" style="42" bestFit="1" customWidth="1"/>
    <col min="4371" max="4371" width="15.42578125" style="42" bestFit="1" customWidth="1"/>
    <col min="4372" max="4372" width="9.42578125" style="42" bestFit="1" customWidth="1"/>
    <col min="4373" max="4608" width="9.140625" style="42"/>
    <col min="4609" max="4609" width="9.5703125" style="42" customWidth="1"/>
    <col min="4610" max="4610" width="12" style="42" bestFit="1" customWidth="1"/>
    <col min="4611" max="4611" width="5.7109375" style="42" customWidth="1"/>
    <col min="4612" max="4612" width="72" style="42" customWidth="1"/>
    <col min="4613" max="4618" width="0" style="42" hidden="1" customWidth="1"/>
    <col min="4619" max="4619" width="17.28515625" style="42" customWidth="1"/>
    <col min="4620" max="4620" width="15.85546875" style="42" customWidth="1"/>
    <col min="4621" max="4621" width="16.42578125" style="42" bestFit="1" customWidth="1"/>
    <col min="4622" max="4623" width="15.42578125" style="42" bestFit="1" customWidth="1"/>
    <col min="4624" max="4624" width="11.7109375" style="42" bestFit="1" customWidth="1"/>
    <col min="4625" max="4625" width="15.42578125" style="42" bestFit="1" customWidth="1"/>
    <col min="4626" max="4626" width="9.42578125" style="42" bestFit="1" customWidth="1"/>
    <col min="4627" max="4627" width="15.42578125" style="42" bestFit="1" customWidth="1"/>
    <col min="4628" max="4628" width="9.42578125" style="42" bestFit="1" customWidth="1"/>
    <col min="4629" max="4864" width="9.140625" style="42"/>
    <col min="4865" max="4865" width="9.5703125" style="42" customWidth="1"/>
    <col min="4866" max="4866" width="12" style="42" bestFit="1" customWidth="1"/>
    <col min="4867" max="4867" width="5.7109375" style="42" customWidth="1"/>
    <col min="4868" max="4868" width="72" style="42" customWidth="1"/>
    <col min="4869" max="4874" width="0" style="42" hidden="1" customWidth="1"/>
    <col min="4875" max="4875" width="17.28515625" style="42" customWidth="1"/>
    <col min="4876" max="4876" width="15.85546875" style="42" customWidth="1"/>
    <col min="4877" max="4877" width="16.42578125" style="42" bestFit="1" customWidth="1"/>
    <col min="4878" max="4879" width="15.42578125" style="42" bestFit="1" customWidth="1"/>
    <col min="4880" max="4880" width="11.7109375" style="42" bestFit="1" customWidth="1"/>
    <col min="4881" max="4881" width="15.42578125" style="42" bestFit="1" customWidth="1"/>
    <col min="4882" max="4882" width="9.42578125" style="42" bestFit="1" customWidth="1"/>
    <col min="4883" max="4883" width="15.42578125" style="42" bestFit="1" customWidth="1"/>
    <col min="4884" max="4884" width="9.42578125" style="42" bestFit="1" customWidth="1"/>
    <col min="4885" max="5120" width="9.140625" style="42"/>
    <col min="5121" max="5121" width="9.5703125" style="42" customWidth="1"/>
    <col min="5122" max="5122" width="12" style="42" bestFit="1" customWidth="1"/>
    <col min="5123" max="5123" width="5.7109375" style="42" customWidth="1"/>
    <col min="5124" max="5124" width="72" style="42" customWidth="1"/>
    <col min="5125" max="5130" width="0" style="42" hidden="1" customWidth="1"/>
    <col min="5131" max="5131" width="17.28515625" style="42" customWidth="1"/>
    <col min="5132" max="5132" width="15.85546875" style="42" customWidth="1"/>
    <col min="5133" max="5133" width="16.42578125" style="42" bestFit="1" customWidth="1"/>
    <col min="5134" max="5135" width="15.42578125" style="42" bestFit="1" customWidth="1"/>
    <col min="5136" max="5136" width="11.7109375" style="42" bestFit="1" customWidth="1"/>
    <col min="5137" max="5137" width="15.42578125" style="42" bestFit="1" customWidth="1"/>
    <col min="5138" max="5138" width="9.42578125" style="42" bestFit="1" customWidth="1"/>
    <col min="5139" max="5139" width="15.42578125" style="42" bestFit="1" customWidth="1"/>
    <col min="5140" max="5140" width="9.42578125" style="42" bestFit="1" customWidth="1"/>
    <col min="5141" max="5376" width="9.140625" style="42"/>
    <col min="5377" max="5377" width="9.5703125" style="42" customWidth="1"/>
    <col min="5378" max="5378" width="12" style="42" bestFit="1" customWidth="1"/>
    <col min="5379" max="5379" width="5.7109375" style="42" customWidth="1"/>
    <col min="5380" max="5380" width="72" style="42" customWidth="1"/>
    <col min="5381" max="5386" width="0" style="42" hidden="1" customWidth="1"/>
    <col min="5387" max="5387" width="17.28515625" style="42" customWidth="1"/>
    <col min="5388" max="5388" width="15.85546875" style="42" customWidth="1"/>
    <col min="5389" max="5389" width="16.42578125" style="42" bestFit="1" customWidth="1"/>
    <col min="5390" max="5391" width="15.42578125" style="42" bestFit="1" customWidth="1"/>
    <col min="5392" max="5392" width="11.7109375" style="42" bestFit="1" customWidth="1"/>
    <col min="5393" max="5393" width="15.42578125" style="42" bestFit="1" customWidth="1"/>
    <col min="5394" max="5394" width="9.42578125" style="42" bestFit="1" customWidth="1"/>
    <col min="5395" max="5395" width="15.42578125" style="42" bestFit="1" customWidth="1"/>
    <col min="5396" max="5396" width="9.42578125" style="42" bestFit="1" customWidth="1"/>
    <col min="5397" max="5632" width="9.140625" style="42"/>
    <col min="5633" max="5633" width="9.5703125" style="42" customWidth="1"/>
    <col min="5634" max="5634" width="12" style="42" bestFit="1" customWidth="1"/>
    <col min="5635" max="5635" width="5.7109375" style="42" customWidth="1"/>
    <col min="5636" max="5636" width="72" style="42" customWidth="1"/>
    <col min="5637" max="5642" width="0" style="42" hidden="1" customWidth="1"/>
    <col min="5643" max="5643" width="17.28515625" style="42" customWidth="1"/>
    <col min="5644" max="5644" width="15.85546875" style="42" customWidth="1"/>
    <col min="5645" max="5645" width="16.42578125" style="42" bestFit="1" customWidth="1"/>
    <col min="5646" max="5647" width="15.42578125" style="42" bestFit="1" customWidth="1"/>
    <col min="5648" max="5648" width="11.7109375" style="42" bestFit="1" customWidth="1"/>
    <col min="5649" max="5649" width="15.42578125" style="42" bestFit="1" customWidth="1"/>
    <col min="5650" max="5650" width="9.42578125" style="42" bestFit="1" customWidth="1"/>
    <col min="5651" max="5651" width="15.42578125" style="42" bestFit="1" customWidth="1"/>
    <col min="5652" max="5652" width="9.42578125" style="42" bestFit="1" customWidth="1"/>
    <col min="5653" max="5888" width="9.140625" style="42"/>
    <col min="5889" max="5889" width="9.5703125" style="42" customWidth="1"/>
    <col min="5890" max="5890" width="12" style="42" bestFit="1" customWidth="1"/>
    <col min="5891" max="5891" width="5.7109375" style="42" customWidth="1"/>
    <col min="5892" max="5892" width="72" style="42" customWidth="1"/>
    <col min="5893" max="5898" width="0" style="42" hidden="1" customWidth="1"/>
    <col min="5899" max="5899" width="17.28515625" style="42" customWidth="1"/>
    <col min="5900" max="5900" width="15.85546875" style="42" customWidth="1"/>
    <col min="5901" max="5901" width="16.42578125" style="42" bestFit="1" customWidth="1"/>
    <col min="5902" max="5903" width="15.42578125" style="42" bestFit="1" customWidth="1"/>
    <col min="5904" max="5904" width="11.7109375" style="42" bestFit="1" customWidth="1"/>
    <col min="5905" max="5905" width="15.42578125" style="42" bestFit="1" customWidth="1"/>
    <col min="5906" max="5906" width="9.42578125" style="42" bestFit="1" customWidth="1"/>
    <col min="5907" max="5907" width="15.42578125" style="42" bestFit="1" customWidth="1"/>
    <col min="5908" max="5908" width="9.42578125" style="42" bestFit="1" customWidth="1"/>
    <col min="5909" max="6144" width="9.140625" style="42"/>
    <col min="6145" max="6145" width="9.5703125" style="42" customWidth="1"/>
    <col min="6146" max="6146" width="12" style="42" bestFit="1" customWidth="1"/>
    <col min="6147" max="6147" width="5.7109375" style="42" customWidth="1"/>
    <col min="6148" max="6148" width="72" style="42" customWidth="1"/>
    <col min="6149" max="6154" width="0" style="42" hidden="1" customWidth="1"/>
    <col min="6155" max="6155" width="17.28515625" style="42" customWidth="1"/>
    <col min="6156" max="6156" width="15.85546875" style="42" customWidth="1"/>
    <col min="6157" max="6157" width="16.42578125" style="42" bestFit="1" customWidth="1"/>
    <col min="6158" max="6159" width="15.42578125" style="42" bestFit="1" customWidth="1"/>
    <col min="6160" max="6160" width="11.7109375" style="42" bestFit="1" customWidth="1"/>
    <col min="6161" max="6161" width="15.42578125" style="42" bestFit="1" customWidth="1"/>
    <col min="6162" max="6162" width="9.42578125" style="42" bestFit="1" customWidth="1"/>
    <col min="6163" max="6163" width="15.42578125" style="42" bestFit="1" customWidth="1"/>
    <col min="6164" max="6164" width="9.42578125" style="42" bestFit="1" customWidth="1"/>
    <col min="6165" max="6400" width="9.140625" style="42"/>
    <col min="6401" max="6401" width="9.5703125" style="42" customWidth="1"/>
    <col min="6402" max="6402" width="12" style="42" bestFit="1" customWidth="1"/>
    <col min="6403" max="6403" width="5.7109375" style="42" customWidth="1"/>
    <col min="6404" max="6404" width="72" style="42" customWidth="1"/>
    <col min="6405" max="6410" width="0" style="42" hidden="1" customWidth="1"/>
    <col min="6411" max="6411" width="17.28515625" style="42" customWidth="1"/>
    <col min="6412" max="6412" width="15.85546875" style="42" customWidth="1"/>
    <col min="6413" max="6413" width="16.42578125" style="42" bestFit="1" customWidth="1"/>
    <col min="6414" max="6415" width="15.42578125" style="42" bestFit="1" customWidth="1"/>
    <col min="6416" max="6416" width="11.7109375" style="42" bestFit="1" customWidth="1"/>
    <col min="6417" max="6417" width="15.42578125" style="42" bestFit="1" customWidth="1"/>
    <col min="6418" max="6418" width="9.42578125" style="42" bestFit="1" customWidth="1"/>
    <col min="6419" max="6419" width="15.42578125" style="42" bestFit="1" customWidth="1"/>
    <col min="6420" max="6420" width="9.42578125" style="42" bestFit="1" customWidth="1"/>
    <col min="6421" max="6656" width="9.140625" style="42"/>
    <col min="6657" max="6657" width="9.5703125" style="42" customWidth="1"/>
    <col min="6658" max="6658" width="12" style="42" bestFit="1" customWidth="1"/>
    <col min="6659" max="6659" width="5.7109375" style="42" customWidth="1"/>
    <col min="6660" max="6660" width="72" style="42" customWidth="1"/>
    <col min="6661" max="6666" width="0" style="42" hidden="1" customWidth="1"/>
    <col min="6667" max="6667" width="17.28515625" style="42" customWidth="1"/>
    <col min="6668" max="6668" width="15.85546875" style="42" customWidth="1"/>
    <col min="6669" max="6669" width="16.42578125" style="42" bestFit="1" customWidth="1"/>
    <col min="6670" max="6671" width="15.42578125" style="42" bestFit="1" customWidth="1"/>
    <col min="6672" max="6672" width="11.7109375" style="42" bestFit="1" customWidth="1"/>
    <col min="6673" max="6673" width="15.42578125" style="42" bestFit="1" customWidth="1"/>
    <col min="6674" max="6674" width="9.42578125" style="42" bestFit="1" customWidth="1"/>
    <col min="6675" max="6675" width="15.42578125" style="42" bestFit="1" customWidth="1"/>
    <col min="6676" max="6676" width="9.42578125" style="42" bestFit="1" customWidth="1"/>
    <col min="6677" max="6912" width="9.140625" style="42"/>
    <col min="6913" max="6913" width="9.5703125" style="42" customWidth="1"/>
    <col min="6914" max="6914" width="12" style="42" bestFit="1" customWidth="1"/>
    <col min="6915" max="6915" width="5.7109375" style="42" customWidth="1"/>
    <col min="6916" max="6916" width="72" style="42" customWidth="1"/>
    <col min="6917" max="6922" width="0" style="42" hidden="1" customWidth="1"/>
    <col min="6923" max="6923" width="17.28515625" style="42" customWidth="1"/>
    <col min="6924" max="6924" width="15.85546875" style="42" customWidth="1"/>
    <col min="6925" max="6925" width="16.42578125" style="42" bestFit="1" customWidth="1"/>
    <col min="6926" max="6927" width="15.42578125" style="42" bestFit="1" customWidth="1"/>
    <col min="6928" max="6928" width="11.7109375" style="42" bestFit="1" customWidth="1"/>
    <col min="6929" max="6929" width="15.42578125" style="42" bestFit="1" customWidth="1"/>
    <col min="6930" max="6930" width="9.42578125" style="42" bestFit="1" customWidth="1"/>
    <col min="6931" max="6931" width="15.42578125" style="42" bestFit="1" customWidth="1"/>
    <col min="6932" max="6932" width="9.42578125" style="42" bestFit="1" customWidth="1"/>
    <col min="6933" max="7168" width="9.140625" style="42"/>
    <col min="7169" max="7169" width="9.5703125" style="42" customWidth="1"/>
    <col min="7170" max="7170" width="12" style="42" bestFit="1" customWidth="1"/>
    <col min="7171" max="7171" width="5.7109375" style="42" customWidth="1"/>
    <col min="7172" max="7172" width="72" style="42" customWidth="1"/>
    <col min="7173" max="7178" width="0" style="42" hidden="1" customWidth="1"/>
    <col min="7179" max="7179" width="17.28515625" style="42" customWidth="1"/>
    <col min="7180" max="7180" width="15.85546875" style="42" customWidth="1"/>
    <col min="7181" max="7181" width="16.42578125" style="42" bestFit="1" customWidth="1"/>
    <col min="7182" max="7183" width="15.42578125" style="42" bestFit="1" customWidth="1"/>
    <col min="7184" max="7184" width="11.7109375" style="42" bestFit="1" customWidth="1"/>
    <col min="7185" max="7185" width="15.42578125" style="42" bestFit="1" customWidth="1"/>
    <col min="7186" max="7186" width="9.42578125" style="42" bestFit="1" customWidth="1"/>
    <col min="7187" max="7187" width="15.42578125" style="42" bestFit="1" customWidth="1"/>
    <col min="7188" max="7188" width="9.42578125" style="42" bestFit="1" customWidth="1"/>
    <col min="7189" max="7424" width="9.140625" style="42"/>
    <col min="7425" max="7425" width="9.5703125" style="42" customWidth="1"/>
    <col min="7426" max="7426" width="12" style="42" bestFit="1" customWidth="1"/>
    <col min="7427" max="7427" width="5.7109375" style="42" customWidth="1"/>
    <col min="7428" max="7428" width="72" style="42" customWidth="1"/>
    <col min="7429" max="7434" width="0" style="42" hidden="1" customWidth="1"/>
    <col min="7435" max="7435" width="17.28515625" style="42" customWidth="1"/>
    <col min="7436" max="7436" width="15.85546875" style="42" customWidth="1"/>
    <col min="7437" max="7437" width="16.42578125" style="42" bestFit="1" customWidth="1"/>
    <col min="7438" max="7439" width="15.42578125" style="42" bestFit="1" customWidth="1"/>
    <col min="7440" max="7440" width="11.7109375" style="42" bestFit="1" customWidth="1"/>
    <col min="7441" max="7441" width="15.42578125" style="42" bestFit="1" customWidth="1"/>
    <col min="7442" max="7442" width="9.42578125" style="42" bestFit="1" customWidth="1"/>
    <col min="7443" max="7443" width="15.42578125" style="42" bestFit="1" customWidth="1"/>
    <col min="7444" max="7444" width="9.42578125" style="42" bestFit="1" customWidth="1"/>
    <col min="7445" max="7680" width="9.140625" style="42"/>
    <col min="7681" max="7681" width="9.5703125" style="42" customWidth="1"/>
    <col min="7682" max="7682" width="12" style="42" bestFit="1" customWidth="1"/>
    <col min="7683" max="7683" width="5.7109375" style="42" customWidth="1"/>
    <col min="7684" max="7684" width="72" style="42" customWidth="1"/>
    <col min="7685" max="7690" width="0" style="42" hidden="1" customWidth="1"/>
    <col min="7691" max="7691" width="17.28515625" style="42" customWidth="1"/>
    <col min="7692" max="7692" width="15.85546875" style="42" customWidth="1"/>
    <col min="7693" max="7693" width="16.42578125" style="42" bestFit="1" customWidth="1"/>
    <col min="7694" max="7695" width="15.42578125" style="42" bestFit="1" customWidth="1"/>
    <col min="7696" max="7696" width="11.7109375" style="42" bestFit="1" customWidth="1"/>
    <col min="7697" max="7697" width="15.42578125" style="42" bestFit="1" customWidth="1"/>
    <col min="7698" max="7698" width="9.42578125" style="42" bestFit="1" customWidth="1"/>
    <col min="7699" max="7699" width="15.42578125" style="42" bestFit="1" customWidth="1"/>
    <col min="7700" max="7700" width="9.42578125" style="42" bestFit="1" customWidth="1"/>
    <col min="7701" max="7936" width="9.140625" style="42"/>
    <col min="7937" max="7937" width="9.5703125" style="42" customWidth="1"/>
    <col min="7938" max="7938" width="12" style="42" bestFit="1" customWidth="1"/>
    <col min="7939" max="7939" width="5.7109375" style="42" customWidth="1"/>
    <col min="7940" max="7940" width="72" style="42" customWidth="1"/>
    <col min="7941" max="7946" width="0" style="42" hidden="1" customWidth="1"/>
    <col min="7947" max="7947" width="17.28515625" style="42" customWidth="1"/>
    <col min="7948" max="7948" width="15.85546875" style="42" customWidth="1"/>
    <col min="7949" max="7949" width="16.42578125" style="42" bestFit="1" customWidth="1"/>
    <col min="7950" max="7951" width="15.42578125" style="42" bestFit="1" customWidth="1"/>
    <col min="7952" max="7952" width="11.7109375" style="42" bestFit="1" customWidth="1"/>
    <col min="7953" max="7953" width="15.42578125" style="42" bestFit="1" customWidth="1"/>
    <col min="7954" max="7954" width="9.42578125" style="42" bestFit="1" customWidth="1"/>
    <col min="7955" max="7955" width="15.42578125" style="42" bestFit="1" customWidth="1"/>
    <col min="7956" max="7956" width="9.42578125" style="42" bestFit="1" customWidth="1"/>
    <col min="7957" max="8192" width="9.140625" style="42"/>
    <col min="8193" max="8193" width="9.5703125" style="42" customWidth="1"/>
    <col min="8194" max="8194" width="12" style="42" bestFit="1" customWidth="1"/>
    <col min="8195" max="8195" width="5.7109375" style="42" customWidth="1"/>
    <col min="8196" max="8196" width="72" style="42" customWidth="1"/>
    <col min="8197" max="8202" width="0" style="42" hidden="1" customWidth="1"/>
    <col min="8203" max="8203" width="17.28515625" style="42" customWidth="1"/>
    <col min="8204" max="8204" width="15.85546875" style="42" customWidth="1"/>
    <col min="8205" max="8205" width="16.42578125" style="42" bestFit="1" customWidth="1"/>
    <col min="8206" max="8207" width="15.42578125" style="42" bestFit="1" customWidth="1"/>
    <col min="8208" max="8208" width="11.7109375" style="42" bestFit="1" customWidth="1"/>
    <col min="8209" max="8209" width="15.42578125" style="42" bestFit="1" customWidth="1"/>
    <col min="8210" max="8210" width="9.42578125" style="42" bestFit="1" customWidth="1"/>
    <col min="8211" max="8211" width="15.42578125" style="42" bestFit="1" customWidth="1"/>
    <col min="8212" max="8212" width="9.42578125" style="42" bestFit="1" customWidth="1"/>
    <col min="8213" max="8448" width="9.140625" style="42"/>
    <col min="8449" max="8449" width="9.5703125" style="42" customWidth="1"/>
    <col min="8450" max="8450" width="12" style="42" bestFit="1" customWidth="1"/>
    <col min="8451" max="8451" width="5.7109375" style="42" customWidth="1"/>
    <col min="8452" max="8452" width="72" style="42" customWidth="1"/>
    <col min="8453" max="8458" width="0" style="42" hidden="1" customWidth="1"/>
    <col min="8459" max="8459" width="17.28515625" style="42" customWidth="1"/>
    <col min="8460" max="8460" width="15.85546875" style="42" customWidth="1"/>
    <col min="8461" max="8461" width="16.42578125" style="42" bestFit="1" customWidth="1"/>
    <col min="8462" max="8463" width="15.42578125" style="42" bestFit="1" customWidth="1"/>
    <col min="8464" max="8464" width="11.7109375" style="42" bestFit="1" customWidth="1"/>
    <col min="8465" max="8465" width="15.42578125" style="42" bestFit="1" customWidth="1"/>
    <col min="8466" max="8466" width="9.42578125" style="42" bestFit="1" customWidth="1"/>
    <col min="8467" max="8467" width="15.42578125" style="42" bestFit="1" customWidth="1"/>
    <col min="8468" max="8468" width="9.42578125" style="42" bestFit="1" customWidth="1"/>
    <col min="8469" max="8704" width="9.140625" style="42"/>
    <col min="8705" max="8705" width="9.5703125" style="42" customWidth="1"/>
    <col min="8706" max="8706" width="12" style="42" bestFit="1" customWidth="1"/>
    <col min="8707" max="8707" width="5.7109375" style="42" customWidth="1"/>
    <col min="8708" max="8708" width="72" style="42" customWidth="1"/>
    <col min="8709" max="8714" width="0" style="42" hidden="1" customWidth="1"/>
    <col min="8715" max="8715" width="17.28515625" style="42" customWidth="1"/>
    <col min="8716" max="8716" width="15.85546875" style="42" customWidth="1"/>
    <col min="8717" max="8717" width="16.42578125" style="42" bestFit="1" customWidth="1"/>
    <col min="8718" max="8719" width="15.42578125" style="42" bestFit="1" customWidth="1"/>
    <col min="8720" max="8720" width="11.7109375" style="42" bestFit="1" customWidth="1"/>
    <col min="8721" max="8721" width="15.42578125" style="42" bestFit="1" customWidth="1"/>
    <col min="8722" max="8722" width="9.42578125" style="42" bestFit="1" customWidth="1"/>
    <col min="8723" max="8723" width="15.42578125" style="42" bestFit="1" customWidth="1"/>
    <col min="8724" max="8724" width="9.42578125" style="42" bestFit="1" customWidth="1"/>
    <col min="8725" max="8960" width="9.140625" style="42"/>
    <col min="8961" max="8961" width="9.5703125" style="42" customWidth="1"/>
    <col min="8962" max="8962" width="12" style="42" bestFit="1" customWidth="1"/>
    <col min="8963" max="8963" width="5.7109375" style="42" customWidth="1"/>
    <col min="8964" max="8964" width="72" style="42" customWidth="1"/>
    <col min="8965" max="8970" width="0" style="42" hidden="1" customWidth="1"/>
    <col min="8971" max="8971" width="17.28515625" style="42" customWidth="1"/>
    <col min="8972" max="8972" width="15.85546875" style="42" customWidth="1"/>
    <col min="8973" max="8973" width="16.42578125" style="42" bestFit="1" customWidth="1"/>
    <col min="8974" max="8975" width="15.42578125" style="42" bestFit="1" customWidth="1"/>
    <col min="8976" max="8976" width="11.7109375" style="42" bestFit="1" customWidth="1"/>
    <col min="8977" max="8977" width="15.42578125" style="42" bestFit="1" customWidth="1"/>
    <col min="8978" max="8978" width="9.42578125" style="42" bestFit="1" customWidth="1"/>
    <col min="8979" max="8979" width="15.42578125" style="42" bestFit="1" customWidth="1"/>
    <col min="8980" max="8980" width="9.42578125" style="42" bestFit="1" customWidth="1"/>
    <col min="8981" max="9216" width="9.140625" style="42"/>
    <col min="9217" max="9217" width="9.5703125" style="42" customWidth="1"/>
    <col min="9218" max="9218" width="12" style="42" bestFit="1" customWidth="1"/>
    <col min="9219" max="9219" width="5.7109375" style="42" customWidth="1"/>
    <col min="9220" max="9220" width="72" style="42" customWidth="1"/>
    <col min="9221" max="9226" width="0" style="42" hidden="1" customWidth="1"/>
    <col min="9227" max="9227" width="17.28515625" style="42" customWidth="1"/>
    <col min="9228" max="9228" width="15.85546875" style="42" customWidth="1"/>
    <col min="9229" max="9229" width="16.42578125" style="42" bestFit="1" customWidth="1"/>
    <col min="9230" max="9231" width="15.42578125" style="42" bestFit="1" customWidth="1"/>
    <col min="9232" max="9232" width="11.7109375" style="42" bestFit="1" customWidth="1"/>
    <col min="9233" max="9233" width="15.42578125" style="42" bestFit="1" customWidth="1"/>
    <col min="9234" max="9234" width="9.42578125" style="42" bestFit="1" customWidth="1"/>
    <col min="9235" max="9235" width="15.42578125" style="42" bestFit="1" customWidth="1"/>
    <col min="9236" max="9236" width="9.42578125" style="42" bestFit="1" customWidth="1"/>
    <col min="9237" max="9472" width="9.140625" style="42"/>
    <col min="9473" max="9473" width="9.5703125" style="42" customWidth="1"/>
    <col min="9474" max="9474" width="12" style="42" bestFit="1" customWidth="1"/>
    <col min="9475" max="9475" width="5.7109375" style="42" customWidth="1"/>
    <col min="9476" max="9476" width="72" style="42" customWidth="1"/>
    <col min="9477" max="9482" width="0" style="42" hidden="1" customWidth="1"/>
    <col min="9483" max="9483" width="17.28515625" style="42" customWidth="1"/>
    <col min="9484" max="9484" width="15.85546875" style="42" customWidth="1"/>
    <col min="9485" max="9485" width="16.42578125" style="42" bestFit="1" customWidth="1"/>
    <col min="9486" max="9487" width="15.42578125" style="42" bestFit="1" customWidth="1"/>
    <col min="9488" max="9488" width="11.7109375" style="42" bestFit="1" customWidth="1"/>
    <col min="9489" max="9489" width="15.42578125" style="42" bestFit="1" customWidth="1"/>
    <col min="9490" max="9490" width="9.42578125" style="42" bestFit="1" customWidth="1"/>
    <col min="9491" max="9491" width="15.42578125" style="42" bestFit="1" customWidth="1"/>
    <col min="9492" max="9492" width="9.42578125" style="42" bestFit="1" customWidth="1"/>
    <col min="9493" max="9728" width="9.140625" style="42"/>
    <col min="9729" max="9729" width="9.5703125" style="42" customWidth="1"/>
    <col min="9730" max="9730" width="12" style="42" bestFit="1" customWidth="1"/>
    <col min="9731" max="9731" width="5.7109375" style="42" customWidth="1"/>
    <col min="9732" max="9732" width="72" style="42" customWidth="1"/>
    <col min="9733" max="9738" width="0" style="42" hidden="1" customWidth="1"/>
    <col min="9739" max="9739" width="17.28515625" style="42" customWidth="1"/>
    <col min="9740" max="9740" width="15.85546875" style="42" customWidth="1"/>
    <col min="9741" max="9741" width="16.42578125" style="42" bestFit="1" customWidth="1"/>
    <col min="9742" max="9743" width="15.42578125" style="42" bestFit="1" customWidth="1"/>
    <col min="9744" max="9744" width="11.7109375" style="42" bestFit="1" customWidth="1"/>
    <col min="9745" max="9745" width="15.42578125" style="42" bestFit="1" customWidth="1"/>
    <col min="9746" max="9746" width="9.42578125" style="42" bestFit="1" customWidth="1"/>
    <col min="9747" max="9747" width="15.42578125" style="42" bestFit="1" customWidth="1"/>
    <col min="9748" max="9748" width="9.42578125" style="42" bestFit="1" customWidth="1"/>
    <col min="9749" max="9984" width="9.140625" style="42"/>
    <col min="9985" max="9985" width="9.5703125" style="42" customWidth="1"/>
    <col min="9986" max="9986" width="12" style="42" bestFit="1" customWidth="1"/>
    <col min="9987" max="9987" width="5.7109375" style="42" customWidth="1"/>
    <col min="9988" max="9988" width="72" style="42" customWidth="1"/>
    <col min="9989" max="9994" width="0" style="42" hidden="1" customWidth="1"/>
    <col min="9995" max="9995" width="17.28515625" style="42" customWidth="1"/>
    <col min="9996" max="9996" width="15.85546875" style="42" customWidth="1"/>
    <col min="9997" max="9997" width="16.42578125" style="42" bestFit="1" customWidth="1"/>
    <col min="9998" max="9999" width="15.42578125" style="42" bestFit="1" customWidth="1"/>
    <col min="10000" max="10000" width="11.7109375" style="42" bestFit="1" customWidth="1"/>
    <col min="10001" max="10001" width="15.42578125" style="42" bestFit="1" customWidth="1"/>
    <col min="10002" max="10002" width="9.42578125" style="42" bestFit="1" customWidth="1"/>
    <col min="10003" max="10003" width="15.42578125" style="42" bestFit="1" customWidth="1"/>
    <col min="10004" max="10004" width="9.42578125" style="42" bestFit="1" customWidth="1"/>
    <col min="10005" max="10240" width="9.140625" style="42"/>
    <col min="10241" max="10241" width="9.5703125" style="42" customWidth="1"/>
    <col min="10242" max="10242" width="12" style="42" bestFit="1" customWidth="1"/>
    <col min="10243" max="10243" width="5.7109375" style="42" customWidth="1"/>
    <col min="10244" max="10244" width="72" style="42" customWidth="1"/>
    <col min="10245" max="10250" width="0" style="42" hidden="1" customWidth="1"/>
    <col min="10251" max="10251" width="17.28515625" style="42" customWidth="1"/>
    <col min="10252" max="10252" width="15.85546875" style="42" customWidth="1"/>
    <col min="10253" max="10253" width="16.42578125" style="42" bestFit="1" customWidth="1"/>
    <col min="10254" max="10255" width="15.42578125" style="42" bestFit="1" customWidth="1"/>
    <col min="10256" max="10256" width="11.7109375" style="42" bestFit="1" customWidth="1"/>
    <col min="10257" max="10257" width="15.42578125" style="42" bestFit="1" customWidth="1"/>
    <col min="10258" max="10258" width="9.42578125" style="42" bestFit="1" customWidth="1"/>
    <col min="10259" max="10259" width="15.42578125" style="42" bestFit="1" customWidth="1"/>
    <col min="10260" max="10260" width="9.42578125" style="42" bestFit="1" customWidth="1"/>
    <col min="10261" max="10496" width="9.140625" style="42"/>
    <col min="10497" max="10497" width="9.5703125" style="42" customWidth="1"/>
    <col min="10498" max="10498" width="12" style="42" bestFit="1" customWidth="1"/>
    <col min="10499" max="10499" width="5.7109375" style="42" customWidth="1"/>
    <col min="10500" max="10500" width="72" style="42" customWidth="1"/>
    <col min="10501" max="10506" width="0" style="42" hidden="1" customWidth="1"/>
    <col min="10507" max="10507" width="17.28515625" style="42" customWidth="1"/>
    <col min="10508" max="10508" width="15.85546875" style="42" customWidth="1"/>
    <col min="10509" max="10509" width="16.42578125" style="42" bestFit="1" customWidth="1"/>
    <col min="10510" max="10511" width="15.42578125" style="42" bestFit="1" customWidth="1"/>
    <col min="10512" max="10512" width="11.7109375" style="42" bestFit="1" customWidth="1"/>
    <col min="10513" max="10513" width="15.42578125" style="42" bestFit="1" customWidth="1"/>
    <col min="10514" max="10514" width="9.42578125" style="42" bestFit="1" customWidth="1"/>
    <col min="10515" max="10515" width="15.42578125" style="42" bestFit="1" customWidth="1"/>
    <col min="10516" max="10516" width="9.42578125" style="42" bestFit="1" customWidth="1"/>
    <col min="10517" max="10752" width="9.140625" style="42"/>
    <col min="10753" max="10753" width="9.5703125" style="42" customWidth="1"/>
    <col min="10754" max="10754" width="12" style="42" bestFit="1" customWidth="1"/>
    <col min="10755" max="10755" width="5.7109375" style="42" customWidth="1"/>
    <col min="10756" max="10756" width="72" style="42" customWidth="1"/>
    <col min="10757" max="10762" width="0" style="42" hidden="1" customWidth="1"/>
    <col min="10763" max="10763" width="17.28515625" style="42" customWidth="1"/>
    <col min="10764" max="10764" width="15.85546875" style="42" customWidth="1"/>
    <col min="10765" max="10765" width="16.42578125" style="42" bestFit="1" customWidth="1"/>
    <col min="10766" max="10767" width="15.42578125" style="42" bestFit="1" customWidth="1"/>
    <col min="10768" max="10768" width="11.7109375" style="42" bestFit="1" customWidth="1"/>
    <col min="10769" max="10769" width="15.42578125" style="42" bestFit="1" customWidth="1"/>
    <col min="10770" max="10770" width="9.42578125" style="42" bestFit="1" customWidth="1"/>
    <col min="10771" max="10771" width="15.42578125" style="42" bestFit="1" customWidth="1"/>
    <col min="10772" max="10772" width="9.42578125" style="42" bestFit="1" customWidth="1"/>
    <col min="10773" max="11008" width="9.140625" style="42"/>
    <col min="11009" max="11009" width="9.5703125" style="42" customWidth="1"/>
    <col min="11010" max="11010" width="12" style="42" bestFit="1" customWidth="1"/>
    <col min="11011" max="11011" width="5.7109375" style="42" customWidth="1"/>
    <col min="11012" max="11012" width="72" style="42" customWidth="1"/>
    <col min="11013" max="11018" width="0" style="42" hidden="1" customWidth="1"/>
    <col min="11019" max="11019" width="17.28515625" style="42" customWidth="1"/>
    <col min="11020" max="11020" width="15.85546875" style="42" customWidth="1"/>
    <col min="11021" max="11021" width="16.42578125" style="42" bestFit="1" customWidth="1"/>
    <col min="11022" max="11023" width="15.42578125" style="42" bestFit="1" customWidth="1"/>
    <col min="11024" max="11024" width="11.7109375" style="42" bestFit="1" customWidth="1"/>
    <col min="11025" max="11025" width="15.42578125" style="42" bestFit="1" customWidth="1"/>
    <col min="11026" max="11026" width="9.42578125" style="42" bestFit="1" customWidth="1"/>
    <col min="11027" max="11027" width="15.42578125" style="42" bestFit="1" customWidth="1"/>
    <col min="11028" max="11028" width="9.42578125" style="42" bestFit="1" customWidth="1"/>
    <col min="11029" max="11264" width="9.140625" style="42"/>
    <col min="11265" max="11265" width="9.5703125" style="42" customWidth="1"/>
    <col min="11266" max="11266" width="12" style="42" bestFit="1" customWidth="1"/>
    <col min="11267" max="11267" width="5.7109375" style="42" customWidth="1"/>
    <col min="11268" max="11268" width="72" style="42" customWidth="1"/>
    <col min="11269" max="11274" width="0" style="42" hidden="1" customWidth="1"/>
    <col min="11275" max="11275" width="17.28515625" style="42" customWidth="1"/>
    <col min="11276" max="11276" width="15.85546875" style="42" customWidth="1"/>
    <col min="11277" max="11277" width="16.42578125" style="42" bestFit="1" customWidth="1"/>
    <col min="11278" max="11279" width="15.42578125" style="42" bestFit="1" customWidth="1"/>
    <col min="11280" max="11280" width="11.7109375" style="42" bestFit="1" customWidth="1"/>
    <col min="11281" max="11281" width="15.42578125" style="42" bestFit="1" customWidth="1"/>
    <col min="11282" max="11282" width="9.42578125" style="42" bestFit="1" customWidth="1"/>
    <col min="11283" max="11283" width="15.42578125" style="42" bestFit="1" customWidth="1"/>
    <col min="11284" max="11284" width="9.42578125" style="42" bestFit="1" customWidth="1"/>
    <col min="11285" max="11520" width="9.140625" style="42"/>
    <col min="11521" max="11521" width="9.5703125" style="42" customWidth="1"/>
    <col min="11522" max="11522" width="12" style="42" bestFit="1" customWidth="1"/>
    <col min="11523" max="11523" width="5.7109375" style="42" customWidth="1"/>
    <col min="11524" max="11524" width="72" style="42" customWidth="1"/>
    <col min="11525" max="11530" width="0" style="42" hidden="1" customWidth="1"/>
    <col min="11531" max="11531" width="17.28515625" style="42" customWidth="1"/>
    <col min="11532" max="11532" width="15.85546875" style="42" customWidth="1"/>
    <col min="11533" max="11533" width="16.42578125" style="42" bestFit="1" customWidth="1"/>
    <col min="11534" max="11535" width="15.42578125" style="42" bestFit="1" customWidth="1"/>
    <col min="11536" max="11536" width="11.7109375" style="42" bestFit="1" customWidth="1"/>
    <col min="11537" max="11537" width="15.42578125" style="42" bestFit="1" customWidth="1"/>
    <col min="11538" max="11538" width="9.42578125" style="42" bestFit="1" customWidth="1"/>
    <col min="11539" max="11539" width="15.42578125" style="42" bestFit="1" customWidth="1"/>
    <col min="11540" max="11540" width="9.42578125" style="42" bestFit="1" customWidth="1"/>
    <col min="11541" max="11776" width="9.140625" style="42"/>
    <col min="11777" max="11777" width="9.5703125" style="42" customWidth="1"/>
    <col min="11778" max="11778" width="12" style="42" bestFit="1" customWidth="1"/>
    <col min="11779" max="11779" width="5.7109375" style="42" customWidth="1"/>
    <col min="11780" max="11780" width="72" style="42" customWidth="1"/>
    <col min="11781" max="11786" width="0" style="42" hidden="1" customWidth="1"/>
    <col min="11787" max="11787" width="17.28515625" style="42" customWidth="1"/>
    <col min="11788" max="11788" width="15.85546875" style="42" customWidth="1"/>
    <col min="11789" max="11789" width="16.42578125" style="42" bestFit="1" customWidth="1"/>
    <col min="11790" max="11791" width="15.42578125" style="42" bestFit="1" customWidth="1"/>
    <col min="11792" max="11792" width="11.7109375" style="42" bestFit="1" customWidth="1"/>
    <col min="11793" max="11793" width="15.42578125" style="42" bestFit="1" customWidth="1"/>
    <col min="11794" max="11794" width="9.42578125" style="42" bestFit="1" customWidth="1"/>
    <col min="11795" max="11795" width="15.42578125" style="42" bestFit="1" customWidth="1"/>
    <col min="11796" max="11796" width="9.42578125" style="42" bestFit="1" customWidth="1"/>
    <col min="11797" max="12032" width="9.140625" style="42"/>
    <col min="12033" max="12033" width="9.5703125" style="42" customWidth="1"/>
    <col min="12034" max="12034" width="12" style="42" bestFit="1" customWidth="1"/>
    <col min="12035" max="12035" width="5.7109375" style="42" customWidth="1"/>
    <col min="12036" max="12036" width="72" style="42" customWidth="1"/>
    <col min="12037" max="12042" width="0" style="42" hidden="1" customWidth="1"/>
    <col min="12043" max="12043" width="17.28515625" style="42" customWidth="1"/>
    <col min="12044" max="12044" width="15.85546875" style="42" customWidth="1"/>
    <col min="12045" max="12045" width="16.42578125" style="42" bestFit="1" customWidth="1"/>
    <col min="12046" max="12047" width="15.42578125" style="42" bestFit="1" customWidth="1"/>
    <col min="12048" max="12048" width="11.7109375" style="42" bestFit="1" customWidth="1"/>
    <col min="12049" max="12049" width="15.42578125" style="42" bestFit="1" customWidth="1"/>
    <col min="12050" max="12050" width="9.42578125" style="42" bestFit="1" customWidth="1"/>
    <col min="12051" max="12051" width="15.42578125" style="42" bestFit="1" customWidth="1"/>
    <col min="12052" max="12052" width="9.42578125" style="42" bestFit="1" customWidth="1"/>
    <col min="12053" max="12288" width="9.140625" style="42"/>
    <col min="12289" max="12289" width="9.5703125" style="42" customWidth="1"/>
    <col min="12290" max="12290" width="12" style="42" bestFit="1" customWidth="1"/>
    <col min="12291" max="12291" width="5.7109375" style="42" customWidth="1"/>
    <col min="12292" max="12292" width="72" style="42" customWidth="1"/>
    <col min="12293" max="12298" width="0" style="42" hidden="1" customWidth="1"/>
    <col min="12299" max="12299" width="17.28515625" style="42" customWidth="1"/>
    <col min="12300" max="12300" width="15.85546875" style="42" customWidth="1"/>
    <col min="12301" max="12301" width="16.42578125" style="42" bestFit="1" customWidth="1"/>
    <col min="12302" max="12303" width="15.42578125" style="42" bestFit="1" customWidth="1"/>
    <col min="12304" max="12304" width="11.7109375" style="42" bestFit="1" customWidth="1"/>
    <col min="12305" max="12305" width="15.42578125" style="42" bestFit="1" customWidth="1"/>
    <col min="12306" max="12306" width="9.42578125" style="42" bestFit="1" customWidth="1"/>
    <col min="12307" max="12307" width="15.42578125" style="42" bestFit="1" customWidth="1"/>
    <col min="12308" max="12308" width="9.42578125" style="42" bestFit="1" customWidth="1"/>
    <col min="12309" max="12544" width="9.140625" style="42"/>
    <col min="12545" max="12545" width="9.5703125" style="42" customWidth="1"/>
    <col min="12546" max="12546" width="12" style="42" bestFit="1" customWidth="1"/>
    <col min="12547" max="12547" width="5.7109375" style="42" customWidth="1"/>
    <col min="12548" max="12548" width="72" style="42" customWidth="1"/>
    <col min="12549" max="12554" width="0" style="42" hidden="1" customWidth="1"/>
    <col min="12555" max="12555" width="17.28515625" style="42" customWidth="1"/>
    <col min="12556" max="12556" width="15.85546875" style="42" customWidth="1"/>
    <col min="12557" max="12557" width="16.42578125" style="42" bestFit="1" customWidth="1"/>
    <col min="12558" max="12559" width="15.42578125" style="42" bestFit="1" customWidth="1"/>
    <col min="12560" max="12560" width="11.7109375" style="42" bestFit="1" customWidth="1"/>
    <col min="12561" max="12561" width="15.42578125" style="42" bestFit="1" customWidth="1"/>
    <col min="12562" max="12562" width="9.42578125" style="42" bestFit="1" customWidth="1"/>
    <col min="12563" max="12563" width="15.42578125" style="42" bestFit="1" customWidth="1"/>
    <col min="12564" max="12564" width="9.42578125" style="42" bestFit="1" customWidth="1"/>
    <col min="12565" max="12800" width="9.140625" style="42"/>
    <col min="12801" max="12801" width="9.5703125" style="42" customWidth="1"/>
    <col min="12802" max="12802" width="12" style="42" bestFit="1" customWidth="1"/>
    <col min="12803" max="12803" width="5.7109375" style="42" customWidth="1"/>
    <col min="12804" max="12804" width="72" style="42" customWidth="1"/>
    <col min="12805" max="12810" width="0" style="42" hidden="1" customWidth="1"/>
    <col min="12811" max="12811" width="17.28515625" style="42" customWidth="1"/>
    <col min="12812" max="12812" width="15.85546875" style="42" customWidth="1"/>
    <col min="12813" max="12813" width="16.42578125" style="42" bestFit="1" customWidth="1"/>
    <col min="12814" max="12815" width="15.42578125" style="42" bestFit="1" customWidth="1"/>
    <col min="12816" max="12816" width="11.7109375" style="42" bestFit="1" customWidth="1"/>
    <col min="12817" max="12817" width="15.42578125" style="42" bestFit="1" customWidth="1"/>
    <col min="12818" max="12818" width="9.42578125" style="42" bestFit="1" customWidth="1"/>
    <col min="12819" max="12819" width="15.42578125" style="42" bestFit="1" customWidth="1"/>
    <col min="12820" max="12820" width="9.42578125" style="42" bestFit="1" customWidth="1"/>
    <col min="12821" max="13056" width="9.140625" style="42"/>
    <col min="13057" max="13057" width="9.5703125" style="42" customWidth="1"/>
    <col min="13058" max="13058" width="12" style="42" bestFit="1" customWidth="1"/>
    <col min="13059" max="13059" width="5.7109375" style="42" customWidth="1"/>
    <col min="13060" max="13060" width="72" style="42" customWidth="1"/>
    <col min="13061" max="13066" width="0" style="42" hidden="1" customWidth="1"/>
    <col min="13067" max="13067" width="17.28515625" style="42" customWidth="1"/>
    <col min="13068" max="13068" width="15.85546875" style="42" customWidth="1"/>
    <col min="13069" max="13069" width="16.42578125" style="42" bestFit="1" customWidth="1"/>
    <col min="13070" max="13071" width="15.42578125" style="42" bestFit="1" customWidth="1"/>
    <col min="13072" max="13072" width="11.7109375" style="42" bestFit="1" customWidth="1"/>
    <col min="13073" max="13073" width="15.42578125" style="42" bestFit="1" customWidth="1"/>
    <col min="13074" max="13074" width="9.42578125" style="42" bestFit="1" customWidth="1"/>
    <col min="13075" max="13075" width="15.42578125" style="42" bestFit="1" customWidth="1"/>
    <col min="13076" max="13076" width="9.42578125" style="42" bestFit="1" customWidth="1"/>
    <col min="13077" max="13312" width="9.140625" style="42"/>
    <col min="13313" max="13313" width="9.5703125" style="42" customWidth="1"/>
    <col min="13314" max="13314" width="12" style="42" bestFit="1" customWidth="1"/>
    <col min="13315" max="13315" width="5.7109375" style="42" customWidth="1"/>
    <col min="13316" max="13316" width="72" style="42" customWidth="1"/>
    <col min="13317" max="13322" width="0" style="42" hidden="1" customWidth="1"/>
    <col min="13323" max="13323" width="17.28515625" style="42" customWidth="1"/>
    <col min="13324" max="13324" width="15.85546875" style="42" customWidth="1"/>
    <col min="13325" max="13325" width="16.42578125" style="42" bestFit="1" customWidth="1"/>
    <col min="13326" max="13327" width="15.42578125" style="42" bestFit="1" customWidth="1"/>
    <col min="13328" max="13328" width="11.7109375" style="42" bestFit="1" customWidth="1"/>
    <col min="13329" max="13329" width="15.42578125" style="42" bestFit="1" customWidth="1"/>
    <col min="13330" max="13330" width="9.42578125" style="42" bestFit="1" customWidth="1"/>
    <col min="13331" max="13331" width="15.42578125" style="42" bestFit="1" customWidth="1"/>
    <col min="13332" max="13332" width="9.42578125" style="42" bestFit="1" customWidth="1"/>
    <col min="13333" max="13568" width="9.140625" style="42"/>
    <col min="13569" max="13569" width="9.5703125" style="42" customWidth="1"/>
    <col min="13570" max="13570" width="12" style="42" bestFit="1" customWidth="1"/>
    <col min="13571" max="13571" width="5.7109375" style="42" customWidth="1"/>
    <col min="13572" max="13572" width="72" style="42" customWidth="1"/>
    <col min="13573" max="13578" width="0" style="42" hidden="1" customWidth="1"/>
    <col min="13579" max="13579" width="17.28515625" style="42" customWidth="1"/>
    <col min="13580" max="13580" width="15.85546875" style="42" customWidth="1"/>
    <col min="13581" max="13581" width="16.42578125" style="42" bestFit="1" customWidth="1"/>
    <col min="13582" max="13583" width="15.42578125" style="42" bestFit="1" customWidth="1"/>
    <col min="13584" max="13584" width="11.7109375" style="42" bestFit="1" customWidth="1"/>
    <col min="13585" max="13585" width="15.42578125" style="42" bestFit="1" customWidth="1"/>
    <col min="13586" max="13586" width="9.42578125" style="42" bestFit="1" customWidth="1"/>
    <col min="13587" max="13587" width="15.42578125" style="42" bestFit="1" customWidth="1"/>
    <col min="13588" max="13588" width="9.42578125" style="42" bestFit="1" customWidth="1"/>
    <col min="13589" max="13824" width="9.140625" style="42"/>
    <col min="13825" max="13825" width="9.5703125" style="42" customWidth="1"/>
    <col min="13826" max="13826" width="12" style="42" bestFit="1" customWidth="1"/>
    <col min="13827" max="13827" width="5.7109375" style="42" customWidth="1"/>
    <col min="13828" max="13828" width="72" style="42" customWidth="1"/>
    <col min="13829" max="13834" width="0" style="42" hidden="1" customWidth="1"/>
    <col min="13835" max="13835" width="17.28515625" style="42" customWidth="1"/>
    <col min="13836" max="13836" width="15.85546875" style="42" customWidth="1"/>
    <col min="13837" max="13837" width="16.42578125" style="42" bestFit="1" customWidth="1"/>
    <col min="13838" max="13839" width="15.42578125" style="42" bestFit="1" customWidth="1"/>
    <col min="13840" max="13840" width="11.7109375" style="42" bestFit="1" customWidth="1"/>
    <col min="13841" max="13841" width="15.42578125" style="42" bestFit="1" customWidth="1"/>
    <col min="13842" max="13842" width="9.42578125" style="42" bestFit="1" customWidth="1"/>
    <col min="13843" max="13843" width="15.42578125" style="42" bestFit="1" customWidth="1"/>
    <col min="13844" max="13844" width="9.42578125" style="42" bestFit="1" customWidth="1"/>
    <col min="13845" max="14080" width="9.140625" style="42"/>
    <col min="14081" max="14081" width="9.5703125" style="42" customWidth="1"/>
    <col min="14082" max="14082" width="12" style="42" bestFit="1" customWidth="1"/>
    <col min="14083" max="14083" width="5.7109375" style="42" customWidth="1"/>
    <col min="14084" max="14084" width="72" style="42" customWidth="1"/>
    <col min="14085" max="14090" width="0" style="42" hidden="1" customWidth="1"/>
    <col min="14091" max="14091" width="17.28515625" style="42" customWidth="1"/>
    <col min="14092" max="14092" width="15.85546875" style="42" customWidth="1"/>
    <col min="14093" max="14093" width="16.42578125" style="42" bestFit="1" customWidth="1"/>
    <col min="14094" max="14095" width="15.42578125" style="42" bestFit="1" customWidth="1"/>
    <col min="14096" max="14096" width="11.7109375" style="42" bestFit="1" customWidth="1"/>
    <col min="14097" max="14097" width="15.42578125" style="42" bestFit="1" customWidth="1"/>
    <col min="14098" max="14098" width="9.42578125" style="42" bestFit="1" customWidth="1"/>
    <col min="14099" max="14099" width="15.42578125" style="42" bestFit="1" customWidth="1"/>
    <col min="14100" max="14100" width="9.42578125" style="42" bestFit="1" customWidth="1"/>
    <col min="14101" max="14336" width="9.140625" style="42"/>
    <col min="14337" max="14337" width="9.5703125" style="42" customWidth="1"/>
    <col min="14338" max="14338" width="12" style="42" bestFit="1" customWidth="1"/>
    <col min="14339" max="14339" width="5.7109375" style="42" customWidth="1"/>
    <col min="14340" max="14340" width="72" style="42" customWidth="1"/>
    <col min="14341" max="14346" width="0" style="42" hidden="1" customWidth="1"/>
    <col min="14347" max="14347" width="17.28515625" style="42" customWidth="1"/>
    <col min="14348" max="14348" width="15.85546875" style="42" customWidth="1"/>
    <col min="14349" max="14349" width="16.42578125" style="42" bestFit="1" customWidth="1"/>
    <col min="14350" max="14351" width="15.42578125" style="42" bestFit="1" customWidth="1"/>
    <col min="14352" max="14352" width="11.7109375" style="42" bestFit="1" customWidth="1"/>
    <col min="14353" max="14353" width="15.42578125" style="42" bestFit="1" customWidth="1"/>
    <col min="14354" max="14354" width="9.42578125" style="42" bestFit="1" customWidth="1"/>
    <col min="14355" max="14355" width="15.42578125" style="42" bestFit="1" customWidth="1"/>
    <col min="14356" max="14356" width="9.42578125" style="42" bestFit="1" customWidth="1"/>
    <col min="14357" max="14592" width="9.140625" style="42"/>
    <col min="14593" max="14593" width="9.5703125" style="42" customWidth="1"/>
    <col min="14594" max="14594" width="12" style="42" bestFit="1" customWidth="1"/>
    <col min="14595" max="14595" width="5.7109375" style="42" customWidth="1"/>
    <col min="14596" max="14596" width="72" style="42" customWidth="1"/>
    <col min="14597" max="14602" width="0" style="42" hidden="1" customWidth="1"/>
    <col min="14603" max="14603" width="17.28515625" style="42" customWidth="1"/>
    <col min="14604" max="14604" width="15.85546875" style="42" customWidth="1"/>
    <col min="14605" max="14605" width="16.42578125" style="42" bestFit="1" customWidth="1"/>
    <col min="14606" max="14607" width="15.42578125" style="42" bestFit="1" customWidth="1"/>
    <col min="14608" max="14608" width="11.7109375" style="42" bestFit="1" customWidth="1"/>
    <col min="14609" max="14609" width="15.42578125" style="42" bestFit="1" customWidth="1"/>
    <col min="14610" max="14610" width="9.42578125" style="42" bestFit="1" customWidth="1"/>
    <col min="14611" max="14611" width="15.42578125" style="42" bestFit="1" customWidth="1"/>
    <col min="14612" max="14612" width="9.42578125" style="42" bestFit="1" customWidth="1"/>
    <col min="14613" max="14848" width="9.140625" style="42"/>
    <col min="14849" max="14849" width="9.5703125" style="42" customWidth="1"/>
    <col min="14850" max="14850" width="12" style="42" bestFit="1" customWidth="1"/>
    <col min="14851" max="14851" width="5.7109375" style="42" customWidth="1"/>
    <col min="14852" max="14852" width="72" style="42" customWidth="1"/>
    <col min="14853" max="14858" width="0" style="42" hidden="1" customWidth="1"/>
    <col min="14859" max="14859" width="17.28515625" style="42" customWidth="1"/>
    <col min="14860" max="14860" width="15.85546875" style="42" customWidth="1"/>
    <col min="14861" max="14861" width="16.42578125" style="42" bestFit="1" customWidth="1"/>
    <col min="14862" max="14863" width="15.42578125" style="42" bestFit="1" customWidth="1"/>
    <col min="14864" max="14864" width="11.7109375" style="42" bestFit="1" customWidth="1"/>
    <col min="14865" max="14865" width="15.42578125" style="42" bestFit="1" customWidth="1"/>
    <col min="14866" max="14866" width="9.42578125" style="42" bestFit="1" customWidth="1"/>
    <col min="14867" max="14867" width="15.42578125" style="42" bestFit="1" customWidth="1"/>
    <col min="14868" max="14868" width="9.42578125" style="42" bestFit="1" customWidth="1"/>
    <col min="14869" max="15104" width="9.140625" style="42"/>
    <col min="15105" max="15105" width="9.5703125" style="42" customWidth="1"/>
    <col min="15106" max="15106" width="12" style="42" bestFit="1" customWidth="1"/>
    <col min="15107" max="15107" width="5.7109375" style="42" customWidth="1"/>
    <col min="15108" max="15108" width="72" style="42" customWidth="1"/>
    <col min="15109" max="15114" width="0" style="42" hidden="1" customWidth="1"/>
    <col min="15115" max="15115" width="17.28515625" style="42" customWidth="1"/>
    <col min="15116" max="15116" width="15.85546875" style="42" customWidth="1"/>
    <col min="15117" max="15117" width="16.42578125" style="42" bestFit="1" customWidth="1"/>
    <col min="15118" max="15119" width="15.42578125" style="42" bestFit="1" customWidth="1"/>
    <col min="15120" max="15120" width="11.7109375" style="42" bestFit="1" customWidth="1"/>
    <col min="15121" max="15121" width="15.42578125" style="42" bestFit="1" customWidth="1"/>
    <col min="15122" max="15122" width="9.42578125" style="42" bestFit="1" customWidth="1"/>
    <col min="15123" max="15123" width="15.42578125" style="42" bestFit="1" customWidth="1"/>
    <col min="15124" max="15124" width="9.42578125" style="42" bestFit="1" customWidth="1"/>
    <col min="15125" max="15360" width="9.140625" style="42"/>
    <col min="15361" max="15361" width="9.5703125" style="42" customWidth="1"/>
    <col min="15362" max="15362" width="12" style="42" bestFit="1" customWidth="1"/>
    <col min="15363" max="15363" width="5.7109375" style="42" customWidth="1"/>
    <col min="15364" max="15364" width="72" style="42" customWidth="1"/>
    <col min="15365" max="15370" width="0" style="42" hidden="1" customWidth="1"/>
    <col min="15371" max="15371" width="17.28515625" style="42" customWidth="1"/>
    <col min="15372" max="15372" width="15.85546875" style="42" customWidth="1"/>
    <col min="15373" max="15373" width="16.42578125" style="42" bestFit="1" customWidth="1"/>
    <col min="15374" max="15375" width="15.42578125" style="42" bestFit="1" customWidth="1"/>
    <col min="15376" max="15376" width="11.7109375" style="42" bestFit="1" customWidth="1"/>
    <col min="15377" max="15377" width="15.42578125" style="42" bestFit="1" customWidth="1"/>
    <col min="15378" max="15378" width="9.42578125" style="42" bestFit="1" customWidth="1"/>
    <col min="15379" max="15379" width="15.42578125" style="42" bestFit="1" customWidth="1"/>
    <col min="15380" max="15380" width="9.42578125" style="42" bestFit="1" customWidth="1"/>
    <col min="15381" max="15616" width="9.140625" style="42"/>
    <col min="15617" max="15617" width="9.5703125" style="42" customWidth="1"/>
    <col min="15618" max="15618" width="12" style="42" bestFit="1" customWidth="1"/>
    <col min="15619" max="15619" width="5.7109375" style="42" customWidth="1"/>
    <col min="15620" max="15620" width="72" style="42" customWidth="1"/>
    <col min="15621" max="15626" width="0" style="42" hidden="1" customWidth="1"/>
    <col min="15627" max="15627" width="17.28515625" style="42" customWidth="1"/>
    <col min="15628" max="15628" width="15.85546875" style="42" customWidth="1"/>
    <col min="15629" max="15629" width="16.42578125" style="42" bestFit="1" customWidth="1"/>
    <col min="15630" max="15631" width="15.42578125" style="42" bestFit="1" customWidth="1"/>
    <col min="15632" max="15632" width="11.7109375" style="42" bestFit="1" customWidth="1"/>
    <col min="15633" max="15633" width="15.42578125" style="42" bestFit="1" customWidth="1"/>
    <col min="15634" max="15634" width="9.42578125" style="42" bestFit="1" customWidth="1"/>
    <col min="15635" max="15635" width="15.42578125" style="42" bestFit="1" customWidth="1"/>
    <col min="15636" max="15636" width="9.42578125" style="42" bestFit="1" customWidth="1"/>
    <col min="15637" max="15872" width="9.140625" style="42"/>
    <col min="15873" max="15873" width="9.5703125" style="42" customWidth="1"/>
    <col min="15874" max="15874" width="12" style="42" bestFit="1" customWidth="1"/>
    <col min="15875" max="15875" width="5.7109375" style="42" customWidth="1"/>
    <col min="15876" max="15876" width="72" style="42" customWidth="1"/>
    <col min="15877" max="15882" width="0" style="42" hidden="1" customWidth="1"/>
    <col min="15883" max="15883" width="17.28515625" style="42" customWidth="1"/>
    <col min="15884" max="15884" width="15.85546875" style="42" customWidth="1"/>
    <col min="15885" max="15885" width="16.42578125" style="42" bestFit="1" customWidth="1"/>
    <col min="15886" max="15887" width="15.42578125" style="42" bestFit="1" customWidth="1"/>
    <col min="15888" max="15888" width="11.7109375" style="42" bestFit="1" customWidth="1"/>
    <col min="15889" max="15889" width="15.42578125" style="42" bestFit="1" customWidth="1"/>
    <col min="15890" max="15890" width="9.42578125" style="42" bestFit="1" customWidth="1"/>
    <col min="15891" max="15891" width="15.42578125" style="42" bestFit="1" customWidth="1"/>
    <col min="15892" max="15892" width="9.42578125" style="42" bestFit="1" customWidth="1"/>
    <col min="15893" max="16128" width="9.140625" style="42"/>
    <col min="16129" max="16129" width="9.5703125" style="42" customWidth="1"/>
    <col min="16130" max="16130" width="12" style="42" bestFit="1" customWidth="1"/>
    <col min="16131" max="16131" width="5.7109375" style="42" customWidth="1"/>
    <col min="16132" max="16132" width="72" style="42" customWidth="1"/>
    <col min="16133" max="16138" width="0" style="42" hidden="1" customWidth="1"/>
    <col min="16139" max="16139" width="17.28515625" style="42" customWidth="1"/>
    <col min="16140" max="16140" width="15.85546875" style="42" customWidth="1"/>
    <col min="16141" max="16141" width="16.42578125" style="42" bestFit="1" customWidth="1"/>
    <col min="16142" max="16143" width="15.42578125" style="42" bestFit="1" customWidth="1"/>
    <col min="16144" max="16144" width="11.7109375" style="42" bestFit="1" customWidth="1"/>
    <col min="16145" max="16145" width="15.42578125" style="42" bestFit="1" customWidth="1"/>
    <col min="16146" max="16146" width="9.42578125" style="42" bestFit="1" customWidth="1"/>
    <col min="16147" max="16147" width="15.42578125" style="42" bestFit="1" customWidth="1"/>
    <col min="16148" max="16148" width="9.42578125" style="42" bestFit="1" customWidth="1"/>
    <col min="16149" max="16384" width="9.140625" style="42"/>
  </cols>
  <sheetData>
    <row r="1" spans="1:19" ht="20.25" customHeight="1">
      <c r="A1" s="193" t="s">
        <v>16</v>
      </c>
      <c r="B1" s="194"/>
      <c r="C1" s="194"/>
      <c r="D1" s="194"/>
      <c r="E1" s="194"/>
      <c r="F1" s="194"/>
      <c r="G1" s="194"/>
      <c r="H1" s="194"/>
      <c r="I1" s="194"/>
      <c r="J1" s="194"/>
      <c r="K1" s="194"/>
      <c r="L1" s="194"/>
      <c r="M1" s="194"/>
    </row>
    <row r="2" spans="1:19">
      <c r="F2" s="42"/>
      <c r="G2" s="43"/>
      <c r="H2" s="43"/>
      <c r="I2" s="43"/>
      <c r="J2" s="43"/>
      <c r="K2" s="44"/>
      <c r="L2" s="44"/>
      <c r="M2" s="44"/>
    </row>
    <row r="3" spans="1:19" s="48" customFormat="1" ht="25.5">
      <c r="A3" s="45" t="s">
        <v>17</v>
      </c>
      <c r="B3" s="45" t="s">
        <v>18</v>
      </c>
      <c r="C3" s="45" t="s">
        <v>19</v>
      </c>
      <c r="D3" s="45" t="s">
        <v>20</v>
      </c>
      <c r="E3" s="46"/>
      <c r="F3" s="46" t="s">
        <v>21</v>
      </c>
      <c r="G3" s="46"/>
      <c r="H3" s="46"/>
      <c r="I3" s="46"/>
      <c r="J3" s="46"/>
      <c r="K3" s="46" t="str">
        <f>K6</f>
        <v>Plan za 2025.</v>
      </c>
      <c r="L3" s="47" t="str">
        <f>L6</f>
        <v>Projekcija za 2026.</v>
      </c>
      <c r="M3" s="47" t="str">
        <f>M6</f>
        <v>Projekcija za 2027.</v>
      </c>
    </row>
    <row r="4" spans="1:19" s="52" customFormat="1" ht="11.25">
      <c r="A4" s="49">
        <v>1</v>
      </c>
      <c r="B4" s="49">
        <v>2</v>
      </c>
      <c r="C4" s="49">
        <v>3</v>
      </c>
      <c r="D4" s="49">
        <v>4</v>
      </c>
      <c r="E4" s="50"/>
      <c r="F4" s="50"/>
      <c r="G4" s="50"/>
      <c r="H4" s="50"/>
      <c r="I4" s="50"/>
      <c r="J4" s="50"/>
      <c r="K4" s="51">
        <v>5</v>
      </c>
      <c r="L4" s="51">
        <v>6</v>
      </c>
      <c r="M4" s="51">
        <v>7</v>
      </c>
    </row>
    <row r="5" spans="1:19" s="52" customFormat="1">
      <c r="A5" s="53"/>
      <c r="B5" s="53"/>
      <c r="C5" s="53"/>
      <c r="D5" s="54" t="s">
        <v>7</v>
      </c>
      <c r="K5" s="55">
        <f>IF(ISBLANK(K8),"",K8)</f>
        <v>1171593585</v>
      </c>
      <c r="L5" s="55">
        <f>IF(ISBLANK(L8),"",L8)</f>
        <v>968932915</v>
      </c>
      <c r="M5" s="55">
        <f>IF(ISBLANK(M8),"",M8)</f>
        <v>982373244</v>
      </c>
    </row>
    <row r="6" spans="1:19" ht="15" hidden="1">
      <c r="A6" s="56" t="str">
        <f>IF(ISNUMBER(VALUE(E6)),E6,"")</f>
        <v/>
      </c>
      <c r="B6" s="54" t="str">
        <f>IF(ISNUMBER(VALUE(G6)),G6,"")</f>
        <v/>
      </c>
      <c r="C6" s="54" t="str">
        <f>IF(ISNUMBER(VALUE(I6)),I6,"")</f>
        <v/>
      </c>
      <c r="D6" s="54" t="str">
        <f>CONCATENATE(F6,"    ",H6,"    ",J6)</f>
        <v xml:space="preserve">        </v>
      </c>
      <c r="E6" s="57" t="s">
        <v>22</v>
      </c>
      <c r="F6" s="57" t="s">
        <v>22</v>
      </c>
      <c r="G6" s="57" t="s">
        <v>22</v>
      </c>
      <c r="H6" s="57" t="s">
        <v>22</v>
      </c>
      <c r="I6" s="57" t="s">
        <v>22</v>
      </c>
      <c r="J6" s="57" t="s">
        <v>22</v>
      </c>
      <c r="K6" s="58" t="s">
        <v>23</v>
      </c>
      <c r="L6" s="58" t="s">
        <v>24</v>
      </c>
      <c r="M6" s="58" t="s">
        <v>25</v>
      </c>
      <c r="N6"/>
      <c r="O6"/>
    </row>
    <row r="7" spans="1:19" ht="15" hidden="1">
      <c r="E7" s="57" t="s">
        <v>26</v>
      </c>
      <c r="F7" s="57" t="s">
        <v>22</v>
      </c>
      <c r="G7" s="57" t="s">
        <v>27</v>
      </c>
      <c r="H7" s="57" t="s">
        <v>22</v>
      </c>
      <c r="I7" s="57" t="s">
        <v>28</v>
      </c>
      <c r="J7" s="57" t="s">
        <v>22</v>
      </c>
      <c r="K7" s="59" t="s">
        <v>29</v>
      </c>
      <c r="L7" s="59" t="s">
        <v>29</v>
      </c>
      <c r="M7" s="59" t="s">
        <v>29</v>
      </c>
      <c r="N7"/>
      <c r="O7"/>
    </row>
    <row r="8" spans="1:19" ht="15" hidden="1">
      <c r="A8" s="60"/>
      <c r="B8" s="60"/>
      <c r="C8" s="60"/>
      <c r="D8" s="60"/>
      <c r="E8" s="61" t="s">
        <v>30</v>
      </c>
      <c r="F8" s="61" t="s">
        <v>22</v>
      </c>
      <c r="G8" s="61" t="s">
        <v>22</v>
      </c>
      <c r="H8" s="61" t="s">
        <v>22</v>
      </c>
      <c r="I8" s="61" t="s">
        <v>22</v>
      </c>
      <c r="J8" s="61" t="s">
        <v>22</v>
      </c>
      <c r="K8" s="62">
        <v>1171593585</v>
      </c>
      <c r="L8" s="62">
        <v>968932915</v>
      </c>
      <c r="M8" s="62">
        <v>982373244</v>
      </c>
      <c r="N8"/>
      <c r="O8"/>
    </row>
    <row r="9" spans="1:19">
      <c r="A9" s="56" t="str">
        <f t="shared" ref="A9:A61" si="0">IF(ISNUMBER(VALUE(E9)),E9,"")</f>
        <v>3</v>
      </c>
      <c r="B9" s="54" t="str">
        <f t="shared" ref="B9:B61" si="1">IF(ISNUMBER(VALUE(G9)),G9,"")</f>
        <v/>
      </c>
      <c r="C9" s="54" t="str">
        <f t="shared" ref="C9:C61" si="2">IF(ISNUMBER(VALUE(I9)),I9,"")</f>
        <v/>
      </c>
      <c r="D9" s="54" t="str">
        <f t="shared" ref="D9:D61" si="3">CONCATENATE(F9,"    ",H9,"    ",J9)</f>
        <v xml:space="preserve">Rashodi poslovanja        </v>
      </c>
      <c r="E9" s="63" t="s">
        <v>31</v>
      </c>
      <c r="F9" s="63" t="s">
        <v>32</v>
      </c>
      <c r="G9" s="64" t="s">
        <v>33</v>
      </c>
      <c r="H9" s="64" t="s">
        <v>22</v>
      </c>
      <c r="I9" s="64" t="s">
        <v>22</v>
      </c>
      <c r="J9" s="64" t="s">
        <v>22</v>
      </c>
      <c r="K9" s="65">
        <v>1150635788</v>
      </c>
      <c r="L9" s="65">
        <v>953911916</v>
      </c>
      <c r="M9" s="65">
        <v>967478975</v>
      </c>
      <c r="N9" s="66"/>
      <c r="O9" s="66"/>
      <c r="P9" s="67"/>
      <c r="Q9" s="67"/>
      <c r="R9" s="67"/>
      <c r="S9" s="67"/>
    </row>
    <row r="10" spans="1:19">
      <c r="A10" s="56" t="str">
        <f t="shared" si="0"/>
        <v/>
      </c>
      <c r="B10" s="54" t="str">
        <f t="shared" si="1"/>
        <v>31</v>
      </c>
      <c r="C10" s="54" t="str">
        <f t="shared" si="2"/>
        <v/>
      </c>
      <c r="D10" s="54" t="str">
        <f t="shared" si="3"/>
        <v xml:space="preserve">    Rashodi za zaposlene    </v>
      </c>
      <c r="E10" s="63" t="s">
        <v>22</v>
      </c>
      <c r="F10" s="63" t="s">
        <v>22</v>
      </c>
      <c r="G10" s="63" t="s">
        <v>34</v>
      </c>
      <c r="H10" s="63" t="s">
        <v>35</v>
      </c>
      <c r="I10" s="64" t="s">
        <v>33</v>
      </c>
      <c r="J10" s="64" t="s">
        <v>22</v>
      </c>
      <c r="K10" s="65">
        <v>37742075</v>
      </c>
      <c r="L10" s="65">
        <v>37770584</v>
      </c>
      <c r="M10" s="65">
        <v>37761584</v>
      </c>
      <c r="N10" s="66"/>
      <c r="O10" s="66"/>
      <c r="P10" s="67"/>
      <c r="Q10" s="67"/>
      <c r="R10" s="67"/>
      <c r="S10" s="67"/>
    </row>
    <row r="11" spans="1:19">
      <c r="A11" s="68" t="str">
        <f t="shared" si="0"/>
        <v/>
      </c>
      <c r="B11" s="69" t="str">
        <f t="shared" si="1"/>
        <v/>
      </c>
      <c r="C11" s="69" t="str">
        <f t="shared" si="2"/>
        <v>11</v>
      </c>
      <c r="D11" s="69" t="str">
        <f t="shared" si="3"/>
        <v xml:space="preserve">        Opći prihodi i primici</v>
      </c>
      <c r="E11" s="70" t="s">
        <v>22</v>
      </c>
      <c r="F11" s="70" t="s">
        <v>22</v>
      </c>
      <c r="G11" s="70" t="s">
        <v>22</v>
      </c>
      <c r="H11" s="70" t="s">
        <v>22</v>
      </c>
      <c r="I11" s="70" t="s">
        <v>36</v>
      </c>
      <c r="J11" s="70" t="s">
        <v>37</v>
      </c>
      <c r="K11" s="71">
        <v>28771871</v>
      </c>
      <c r="L11" s="71">
        <v>28771871</v>
      </c>
      <c r="M11" s="71">
        <v>28771871</v>
      </c>
      <c r="N11" s="72"/>
      <c r="O11" s="72"/>
      <c r="P11" s="73"/>
      <c r="Q11" s="73"/>
      <c r="R11" s="73"/>
      <c r="S11" s="73"/>
    </row>
    <row r="12" spans="1:19" s="74" customFormat="1">
      <c r="A12" s="68" t="str">
        <f t="shared" si="0"/>
        <v/>
      </c>
      <c r="B12" s="69" t="str">
        <f t="shared" si="1"/>
        <v/>
      </c>
      <c r="C12" s="69" t="str">
        <f t="shared" si="2"/>
        <v>12</v>
      </c>
      <c r="D12" s="69" t="str">
        <f t="shared" si="3"/>
        <v xml:space="preserve">        Sredstva učešća za pomoći</v>
      </c>
      <c r="E12" s="70" t="s">
        <v>22</v>
      </c>
      <c r="F12" s="70" t="s">
        <v>22</v>
      </c>
      <c r="G12" s="70" t="s">
        <v>22</v>
      </c>
      <c r="H12" s="70" t="s">
        <v>22</v>
      </c>
      <c r="I12" s="70" t="s">
        <v>38</v>
      </c>
      <c r="J12" s="70" t="s">
        <v>39</v>
      </c>
      <c r="K12" s="71">
        <v>1458172</v>
      </c>
      <c r="L12" s="71">
        <v>1458332</v>
      </c>
      <c r="M12" s="71">
        <v>1457532</v>
      </c>
      <c r="N12" s="72"/>
      <c r="O12" s="72"/>
      <c r="P12" s="73"/>
      <c r="Q12" s="73"/>
      <c r="R12" s="73"/>
      <c r="S12" s="73"/>
    </row>
    <row r="13" spans="1:19">
      <c r="A13" s="68" t="str">
        <f t="shared" si="0"/>
        <v/>
      </c>
      <c r="B13" s="69" t="str">
        <f t="shared" si="1"/>
        <v/>
      </c>
      <c r="C13" s="69" t="str">
        <f t="shared" si="2"/>
        <v>51</v>
      </c>
      <c r="D13" s="69" t="str">
        <f t="shared" si="3"/>
        <v xml:space="preserve">        Pomoći EU</v>
      </c>
      <c r="E13" s="70" t="s">
        <v>22</v>
      </c>
      <c r="F13" s="70" t="s">
        <v>22</v>
      </c>
      <c r="G13" s="70" t="s">
        <v>22</v>
      </c>
      <c r="H13" s="70" t="s">
        <v>22</v>
      </c>
      <c r="I13" s="70" t="s">
        <v>40</v>
      </c>
      <c r="J13" s="70" t="s">
        <v>41</v>
      </c>
      <c r="K13" s="71">
        <v>90050</v>
      </c>
      <c r="L13" s="71">
        <v>88000</v>
      </c>
      <c r="M13" s="71">
        <v>83000</v>
      </c>
      <c r="N13" s="72"/>
      <c r="O13" s="72"/>
      <c r="P13" s="73"/>
      <c r="Q13" s="73"/>
      <c r="R13" s="73"/>
      <c r="S13" s="73"/>
    </row>
    <row r="14" spans="1:19">
      <c r="A14" s="68" t="str">
        <f t="shared" si="0"/>
        <v/>
      </c>
      <c r="B14" s="69" t="str">
        <f t="shared" si="1"/>
        <v/>
      </c>
      <c r="C14" s="69" t="str">
        <f t="shared" si="2"/>
        <v>52</v>
      </c>
      <c r="D14" s="69" t="str">
        <f t="shared" si="3"/>
        <v xml:space="preserve">        Ostale pomoći</v>
      </c>
      <c r="E14" s="70" t="s">
        <v>22</v>
      </c>
      <c r="F14" s="70" t="s">
        <v>22</v>
      </c>
      <c r="G14" s="70" t="s">
        <v>22</v>
      </c>
      <c r="H14" s="70" t="s">
        <v>22</v>
      </c>
      <c r="I14" s="70" t="s">
        <v>42</v>
      </c>
      <c r="J14" s="70" t="s">
        <v>43</v>
      </c>
      <c r="K14" s="71">
        <v>20000</v>
      </c>
      <c r="L14" s="71">
        <v>20000</v>
      </c>
      <c r="M14" s="71">
        <v>20000</v>
      </c>
      <c r="N14" s="72"/>
      <c r="O14" s="72"/>
      <c r="P14" s="73"/>
      <c r="Q14" s="73"/>
      <c r="R14" s="73"/>
      <c r="S14" s="73"/>
    </row>
    <row r="15" spans="1:19">
      <c r="A15" s="68" t="str">
        <f t="shared" si="0"/>
        <v/>
      </c>
      <c r="B15" s="69" t="str">
        <f t="shared" si="1"/>
        <v/>
      </c>
      <c r="C15" s="69" t="str">
        <f t="shared" si="2"/>
        <v>55</v>
      </c>
      <c r="D15" s="69" t="str">
        <f t="shared" si="3"/>
        <v xml:space="preserve">        Refundacije iz pomoći EU</v>
      </c>
      <c r="E15" s="70" t="s">
        <v>22</v>
      </c>
      <c r="F15" s="70" t="s">
        <v>22</v>
      </c>
      <c r="G15" s="70" t="s">
        <v>22</v>
      </c>
      <c r="H15" s="70" t="s">
        <v>22</v>
      </c>
      <c r="I15" s="70" t="s">
        <v>44</v>
      </c>
      <c r="J15" s="70" t="s">
        <v>45</v>
      </c>
      <c r="K15" s="71">
        <v>2560</v>
      </c>
      <c r="L15" s="71">
        <v>3200</v>
      </c>
      <c r="M15" s="71"/>
      <c r="N15" s="72"/>
      <c r="O15" s="72"/>
      <c r="P15" s="73"/>
      <c r="Q15" s="73"/>
      <c r="R15" s="73"/>
      <c r="S15" s="73"/>
    </row>
    <row r="16" spans="1:19">
      <c r="A16" s="68" t="str">
        <f t="shared" si="0"/>
        <v/>
      </c>
      <c r="B16" s="69" t="str">
        <f t="shared" si="1"/>
        <v/>
      </c>
      <c r="C16" s="69" t="str">
        <f t="shared" si="2"/>
        <v>56</v>
      </c>
      <c r="D16" s="69" t="str">
        <f t="shared" si="3"/>
        <v xml:space="preserve">        Fondovi EU</v>
      </c>
      <c r="E16" s="70" t="s">
        <v>22</v>
      </c>
      <c r="F16" s="70" t="s">
        <v>22</v>
      </c>
      <c r="G16" s="70" t="s">
        <v>22</v>
      </c>
      <c r="H16" s="70" t="s">
        <v>22</v>
      </c>
      <c r="I16" s="70" t="s">
        <v>46</v>
      </c>
      <c r="J16" s="70" t="s">
        <v>47</v>
      </c>
      <c r="K16" s="71">
        <v>7399422</v>
      </c>
      <c r="L16" s="71">
        <v>7429181</v>
      </c>
      <c r="M16" s="71">
        <v>7429181</v>
      </c>
      <c r="N16" s="72"/>
      <c r="O16" s="72"/>
      <c r="P16" s="73"/>
      <c r="Q16" s="73"/>
      <c r="R16" s="73"/>
      <c r="S16" s="73"/>
    </row>
    <row r="17" spans="1:19">
      <c r="A17" s="56" t="str">
        <f t="shared" si="0"/>
        <v/>
      </c>
      <c r="B17" s="54" t="str">
        <f t="shared" si="1"/>
        <v>32</v>
      </c>
      <c r="C17" s="54" t="str">
        <f t="shared" si="2"/>
        <v/>
      </c>
      <c r="D17" s="54" t="str">
        <f t="shared" si="3"/>
        <v xml:space="preserve">    Materijalni rashodi    </v>
      </c>
      <c r="E17" s="63" t="s">
        <v>22</v>
      </c>
      <c r="F17" s="63" t="s">
        <v>22</v>
      </c>
      <c r="G17" s="63" t="s">
        <v>48</v>
      </c>
      <c r="H17" s="63" t="s">
        <v>49</v>
      </c>
      <c r="I17" s="64" t="s">
        <v>33</v>
      </c>
      <c r="J17" s="64" t="s">
        <v>22</v>
      </c>
      <c r="K17" s="65">
        <v>83969301</v>
      </c>
      <c r="L17" s="65">
        <v>88954887</v>
      </c>
      <c r="M17" s="65">
        <v>65943939</v>
      </c>
      <c r="N17" s="66"/>
      <c r="O17" s="66"/>
      <c r="P17" s="67"/>
      <c r="Q17" s="67"/>
      <c r="R17" s="67"/>
      <c r="S17" s="67"/>
    </row>
    <row r="18" spans="1:19">
      <c r="A18" s="68" t="str">
        <f t="shared" si="0"/>
        <v/>
      </c>
      <c r="B18" s="69" t="str">
        <f t="shared" si="1"/>
        <v/>
      </c>
      <c r="C18" s="69" t="str">
        <f t="shared" si="2"/>
        <v>11</v>
      </c>
      <c r="D18" s="69" t="str">
        <f t="shared" si="3"/>
        <v xml:space="preserve">        Opći prihodi i primici</v>
      </c>
      <c r="E18" s="70" t="s">
        <v>22</v>
      </c>
      <c r="F18" s="70" t="s">
        <v>22</v>
      </c>
      <c r="G18" s="70" t="s">
        <v>22</v>
      </c>
      <c r="H18" s="70" t="s">
        <v>22</v>
      </c>
      <c r="I18" s="70" t="s">
        <v>36</v>
      </c>
      <c r="J18" s="70" t="s">
        <v>37</v>
      </c>
      <c r="K18" s="71">
        <v>51548836</v>
      </c>
      <c r="L18" s="71">
        <v>50810025</v>
      </c>
      <c r="M18" s="71">
        <v>51011982</v>
      </c>
      <c r="N18" s="72"/>
      <c r="O18" s="72"/>
      <c r="P18" s="73"/>
      <c r="Q18" s="73"/>
      <c r="R18" s="73"/>
      <c r="S18" s="73"/>
    </row>
    <row r="19" spans="1:19">
      <c r="A19" s="68" t="str">
        <f t="shared" si="0"/>
        <v/>
      </c>
      <c r="B19" s="69" t="str">
        <f t="shared" si="1"/>
        <v/>
      </c>
      <c r="C19" s="69" t="str">
        <f t="shared" si="2"/>
        <v>12</v>
      </c>
      <c r="D19" s="69" t="str">
        <f t="shared" si="3"/>
        <v xml:space="preserve">        Sredstva učešća za pomoći</v>
      </c>
      <c r="E19" s="70" t="s">
        <v>22</v>
      </c>
      <c r="F19" s="70" t="s">
        <v>22</v>
      </c>
      <c r="G19" s="70" t="s">
        <v>22</v>
      </c>
      <c r="H19" s="70" t="s">
        <v>22</v>
      </c>
      <c r="I19" s="70" t="s">
        <v>38</v>
      </c>
      <c r="J19" s="70" t="s">
        <v>39</v>
      </c>
      <c r="K19" s="71">
        <v>3577887</v>
      </c>
      <c r="L19" s="71">
        <v>3382937</v>
      </c>
      <c r="M19" s="71">
        <v>3378343</v>
      </c>
      <c r="N19" s="72"/>
      <c r="O19" s="72"/>
      <c r="P19" s="73"/>
      <c r="Q19" s="73"/>
      <c r="R19" s="73"/>
      <c r="S19" s="73"/>
    </row>
    <row r="20" spans="1:19">
      <c r="A20" s="68" t="str">
        <f t="shared" si="0"/>
        <v/>
      </c>
      <c r="B20" s="69" t="str">
        <f t="shared" si="1"/>
        <v/>
      </c>
      <c r="C20" s="69" t="str">
        <f t="shared" si="2"/>
        <v>31</v>
      </c>
      <c r="D20" s="69" t="str">
        <f t="shared" si="3"/>
        <v xml:space="preserve">        Vlastiti prihodi</v>
      </c>
      <c r="E20" s="70" t="s">
        <v>22</v>
      </c>
      <c r="F20" s="70" t="s">
        <v>22</v>
      </c>
      <c r="G20" s="70" t="s">
        <v>22</v>
      </c>
      <c r="H20" s="70" t="s">
        <v>22</v>
      </c>
      <c r="I20" s="70" t="s">
        <v>34</v>
      </c>
      <c r="J20" s="70" t="s">
        <v>50</v>
      </c>
      <c r="K20" s="71">
        <v>102197</v>
      </c>
      <c r="L20" s="71">
        <v>102197</v>
      </c>
      <c r="M20" s="71">
        <v>102197</v>
      </c>
      <c r="N20" s="72"/>
      <c r="O20" s="72"/>
      <c r="P20" s="73"/>
      <c r="Q20" s="73"/>
      <c r="R20" s="73"/>
      <c r="S20" s="73"/>
    </row>
    <row r="21" spans="1:19">
      <c r="A21" s="68" t="str">
        <f t="shared" si="0"/>
        <v/>
      </c>
      <c r="B21" s="69" t="str">
        <f t="shared" si="1"/>
        <v/>
      </c>
      <c r="C21" s="69" t="str">
        <f t="shared" si="2"/>
        <v>43</v>
      </c>
      <c r="D21" s="69" t="str">
        <f t="shared" si="3"/>
        <v xml:space="preserve">        Ostali prihodi za posebne namjene</v>
      </c>
      <c r="E21" s="70" t="s">
        <v>22</v>
      </c>
      <c r="F21" s="70" t="s">
        <v>22</v>
      </c>
      <c r="G21" s="70" t="s">
        <v>22</v>
      </c>
      <c r="H21" s="70" t="s">
        <v>22</v>
      </c>
      <c r="I21" s="70" t="s">
        <v>51</v>
      </c>
      <c r="J21" s="70" t="s">
        <v>52</v>
      </c>
      <c r="K21" s="71">
        <v>2721675</v>
      </c>
      <c r="L21" s="71">
        <v>2721675</v>
      </c>
      <c r="M21" s="71">
        <v>2721675</v>
      </c>
      <c r="N21" s="72"/>
      <c r="O21" s="72"/>
      <c r="P21" s="73"/>
      <c r="Q21" s="73"/>
      <c r="R21" s="73"/>
      <c r="S21" s="73"/>
    </row>
    <row r="22" spans="1:19">
      <c r="A22" s="68" t="str">
        <f t="shared" si="0"/>
        <v/>
      </c>
      <c r="B22" s="69" t="str">
        <f t="shared" si="1"/>
        <v/>
      </c>
      <c r="C22" s="69" t="str">
        <f t="shared" si="2"/>
        <v>51</v>
      </c>
      <c r="D22" s="69" t="str">
        <f t="shared" si="3"/>
        <v xml:space="preserve">        Pomoći EU</v>
      </c>
      <c r="E22" s="70" t="s">
        <v>22</v>
      </c>
      <c r="F22" s="70" t="s">
        <v>22</v>
      </c>
      <c r="G22" s="70" t="s">
        <v>22</v>
      </c>
      <c r="H22" s="70" t="s">
        <v>22</v>
      </c>
      <c r="I22" s="70" t="s">
        <v>40</v>
      </c>
      <c r="J22" s="70" t="s">
        <v>41</v>
      </c>
      <c r="K22" s="71">
        <v>1168300</v>
      </c>
      <c r="L22" s="71">
        <v>1151500</v>
      </c>
      <c r="M22" s="71">
        <v>1188121</v>
      </c>
      <c r="N22" s="72"/>
      <c r="O22" s="72"/>
      <c r="P22" s="73"/>
      <c r="Q22" s="73"/>
      <c r="R22" s="73"/>
      <c r="S22" s="73"/>
    </row>
    <row r="23" spans="1:19">
      <c r="A23" s="68" t="str">
        <f t="shared" si="0"/>
        <v/>
      </c>
      <c r="B23" s="69" t="str">
        <f t="shared" si="1"/>
        <v/>
      </c>
      <c r="C23" s="69" t="str">
        <f t="shared" si="2"/>
        <v>52</v>
      </c>
      <c r="D23" s="69" t="str">
        <f t="shared" si="3"/>
        <v xml:space="preserve">        Ostale pomoći</v>
      </c>
      <c r="E23" s="70" t="s">
        <v>22</v>
      </c>
      <c r="F23" s="70" t="s">
        <v>22</v>
      </c>
      <c r="G23" s="70" t="s">
        <v>22</v>
      </c>
      <c r="H23" s="70" t="s">
        <v>22</v>
      </c>
      <c r="I23" s="70" t="s">
        <v>42</v>
      </c>
      <c r="J23" s="70" t="s">
        <v>43</v>
      </c>
      <c r="K23" s="71">
        <v>199084</v>
      </c>
      <c r="L23" s="71"/>
      <c r="M23" s="71"/>
      <c r="N23" s="73"/>
      <c r="O23" s="73"/>
      <c r="P23" s="73"/>
      <c r="Q23" s="73"/>
      <c r="R23" s="73"/>
      <c r="S23" s="73"/>
    </row>
    <row r="24" spans="1:19">
      <c r="A24" s="68" t="str">
        <f t="shared" si="0"/>
        <v/>
      </c>
      <c r="B24" s="69" t="str">
        <f t="shared" si="1"/>
        <v/>
      </c>
      <c r="C24" s="69" t="str">
        <f t="shared" si="2"/>
        <v>55</v>
      </c>
      <c r="D24" s="69" t="str">
        <f t="shared" si="3"/>
        <v xml:space="preserve">        Refundacije iz pomoći EU</v>
      </c>
      <c r="E24" s="70" t="s">
        <v>22</v>
      </c>
      <c r="F24" s="70" t="s">
        <v>22</v>
      </c>
      <c r="G24" s="70" t="s">
        <v>22</v>
      </c>
      <c r="H24" s="70" t="s">
        <v>22</v>
      </c>
      <c r="I24" s="70" t="s">
        <v>44</v>
      </c>
      <c r="J24" s="70" t="s">
        <v>45</v>
      </c>
      <c r="K24" s="71">
        <v>2626614</v>
      </c>
      <c r="L24" s="71">
        <v>2518378</v>
      </c>
      <c r="M24" s="71">
        <v>2500000</v>
      </c>
      <c r="N24" s="73"/>
      <c r="O24" s="73"/>
      <c r="P24" s="73"/>
      <c r="Q24" s="73"/>
      <c r="R24" s="73"/>
      <c r="S24" s="73"/>
    </row>
    <row r="25" spans="1:19">
      <c r="A25" s="68" t="str">
        <f t="shared" si="0"/>
        <v/>
      </c>
      <c r="B25" s="69" t="str">
        <f t="shared" si="1"/>
        <v/>
      </c>
      <c r="C25" s="69" t="str">
        <f t="shared" si="2"/>
        <v>56</v>
      </c>
      <c r="D25" s="69" t="str">
        <f t="shared" si="3"/>
        <v xml:space="preserve">        Fondovi EU</v>
      </c>
      <c r="E25" s="70" t="s">
        <v>22</v>
      </c>
      <c r="F25" s="70" t="s">
        <v>22</v>
      </c>
      <c r="G25" s="70" t="s">
        <v>22</v>
      </c>
      <c r="H25" s="70" t="s">
        <v>22</v>
      </c>
      <c r="I25" s="70" t="s">
        <v>46</v>
      </c>
      <c r="J25" s="70" t="s">
        <v>47</v>
      </c>
      <c r="K25" s="71">
        <v>4912708</v>
      </c>
      <c r="L25" s="71">
        <v>5041621</v>
      </c>
      <c r="M25" s="71">
        <v>5041621</v>
      </c>
      <c r="N25" s="73"/>
      <c r="O25" s="73"/>
      <c r="P25" s="73"/>
      <c r="Q25" s="73"/>
      <c r="R25" s="73"/>
      <c r="S25" s="73"/>
    </row>
    <row r="26" spans="1:19">
      <c r="A26" s="68" t="str">
        <f t="shared" si="0"/>
        <v/>
      </c>
      <c r="B26" s="69" t="str">
        <f t="shared" si="1"/>
        <v/>
      </c>
      <c r="C26" s="69" t="str">
        <f t="shared" si="2"/>
        <v>58</v>
      </c>
      <c r="D26" s="69" t="str">
        <f t="shared" si="3"/>
        <v xml:space="preserve">        Instrumenti EU nove generacije</v>
      </c>
      <c r="E26" s="70" t="s">
        <v>22</v>
      </c>
      <c r="F26" s="70" t="s">
        <v>22</v>
      </c>
      <c r="G26" s="70" t="s">
        <v>22</v>
      </c>
      <c r="H26" s="70" t="s">
        <v>22</v>
      </c>
      <c r="I26" s="70" t="s">
        <v>53</v>
      </c>
      <c r="J26" s="70" t="s">
        <v>54</v>
      </c>
      <c r="K26" s="71">
        <v>17112000</v>
      </c>
      <c r="L26" s="71">
        <v>23226554</v>
      </c>
      <c r="M26" s="71"/>
      <c r="N26" s="73"/>
      <c r="O26" s="73"/>
      <c r="P26" s="73"/>
      <c r="Q26" s="73"/>
      <c r="R26" s="73"/>
      <c r="S26" s="73"/>
    </row>
    <row r="27" spans="1:19">
      <c r="A27" s="56" t="str">
        <f t="shared" si="0"/>
        <v/>
      </c>
      <c r="B27" s="54" t="str">
        <f t="shared" si="1"/>
        <v>34</v>
      </c>
      <c r="C27" s="54" t="str">
        <f t="shared" si="2"/>
        <v/>
      </c>
      <c r="D27" s="54" t="str">
        <f t="shared" si="3"/>
        <v xml:space="preserve">    Financijski rashodi    </v>
      </c>
      <c r="E27" s="63" t="s">
        <v>22</v>
      </c>
      <c r="F27" s="63" t="s">
        <v>22</v>
      </c>
      <c r="G27" s="63" t="s">
        <v>55</v>
      </c>
      <c r="H27" s="63" t="s">
        <v>56</v>
      </c>
      <c r="I27" s="64" t="s">
        <v>33</v>
      </c>
      <c r="J27" s="64" t="s">
        <v>22</v>
      </c>
      <c r="K27" s="65">
        <v>79566</v>
      </c>
      <c r="L27" s="65">
        <v>99542</v>
      </c>
      <c r="M27" s="65">
        <v>99542</v>
      </c>
      <c r="N27" s="74"/>
      <c r="O27" s="74"/>
      <c r="P27" s="74"/>
      <c r="Q27" s="74"/>
      <c r="R27" s="74"/>
      <c r="S27" s="74"/>
    </row>
    <row r="28" spans="1:19">
      <c r="A28" s="68" t="str">
        <f t="shared" si="0"/>
        <v/>
      </c>
      <c r="B28" s="69" t="str">
        <f t="shared" si="1"/>
        <v/>
      </c>
      <c r="C28" s="69" t="str">
        <f t="shared" si="2"/>
        <v>11</v>
      </c>
      <c r="D28" s="69" t="str">
        <f t="shared" si="3"/>
        <v xml:space="preserve">        Opći prihodi i primici</v>
      </c>
      <c r="E28" s="70" t="s">
        <v>22</v>
      </c>
      <c r="F28" s="70" t="s">
        <v>22</v>
      </c>
      <c r="G28" s="70" t="s">
        <v>22</v>
      </c>
      <c r="H28" s="70" t="s">
        <v>22</v>
      </c>
      <c r="I28" s="70" t="s">
        <v>36</v>
      </c>
      <c r="J28" s="70" t="s">
        <v>37</v>
      </c>
      <c r="K28" s="71">
        <v>79566</v>
      </c>
      <c r="L28" s="71">
        <v>99542</v>
      </c>
      <c r="M28" s="71">
        <v>99542</v>
      </c>
      <c r="N28" s="73"/>
      <c r="O28" s="73"/>
      <c r="P28" s="73"/>
      <c r="Q28" s="73"/>
      <c r="R28" s="73"/>
      <c r="S28" s="73"/>
    </row>
    <row r="29" spans="1:19">
      <c r="A29" s="56" t="str">
        <f t="shared" si="0"/>
        <v/>
      </c>
      <c r="B29" s="54" t="str">
        <f t="shared" si="1"/>
        <v>35</v>
      </c>
      <c r="C29" s="54" t="str">
        <f t="shared" si="2"/>
        <v/>
      </c>
      <c r="D29" s="54" t="str">
        <f t="shared" si="3"/>
        <v xml:space="preserve">    Subvencije    </v>
      </c>
      <c r="E29" s="63" t="s">
        <v>22</v>
      </c>
      <c r="F29" s="63" t="s">
        <v>22</v>
      </c>
      <c r="G29" s="63" t="s">
        <v>57</v>
      </c>
      <c r="H29" s="63" t="s">
        <v>58</v>
      </c>
      <c r="I29" s="64" t="s">
        <v>33</v>
      </c>
      <c r="J29" s="64" t="s">
        <v>22</v>
      </c>
      <c r="K29" s="65">
        <v>680591398</v>
      </c>
      <c r="L29" s="65">
        <v>621726352</v>
      </c>
      <c r="M29" s="65">
        <v>612037353</v>
      </c>
      <c r="N29" s="74"/>
      <c r="O29" s="74"/>
      <c r="P29" s="74"/>
      <c r="Q29" s="74"/>
      <c r="R29" s="74"/>
      <c r="S29" s="74"/>
    </row>
    <row r="30" spans="1:19">
      <c r="A30" s="68" t="str">
        <f t="shared" si="0"/>
        <v/>
      </c>
      <c r="B30" s="69" t="str">
        <f t="shared" si="1"/>
        <v/>
      </c>
      <c r="C30" s="69" t="str">
        <f t="shared" si="2"/>
        <v>11</v>
      </c>
      <c r="D30" s="69" t="str">
        <f t="shared" si="3"/>
        <v xml:space="preserve">        Opći prihodi i primici</v>
      </c>
      <c r="E30" s="70" t="s">
        <v>22</v>
      </c>
      <c r="F30" s="70" t="s">
        <v>22</v>
      </c>
      <c r="G30" s="70" t="s">
        <v>22</v>
      </c>
      <c r="H30" s="70" t="s">
        <v>22</v>
      </c>
      <c r="I30" s="70" t="s">
        <v>36</v>
      </c>
      <c r="J30" s="70" t="s">
        <v>37</v>
      </c>
      <c r="K30" s="71">
        <v>115575636</v>
      </c>
      <c r="L30" s="71">
        <v>90316636</v>
      </c>
      <c r="M30" s="71">
        <v>90276637</v>
      </c>
      <c r="N30" s="73"/>
      <c r="O30" s="73"/>
      <c r="P30" s="73"/>
      <c r="Q30" s="73"/>
      <c r="R30" s="73"/>
      <c r="S30" s="73"/>
    </row>
    <row r="31" spans="1:19">
      <c r="A31" s="68" t="str">
        <f t="shared" si="0"/>
        <v/>
      </c>
      <c r="B31" s="69" t="str">
        <f t="shared" si="1"/>
        <v/>
      </c>
      <c r="C31" s="69" t="str">
        <f t="shared" si="2"/>
        <v>12</v>
      </c>
      <c r="D31" s="69" t="str">
        <f t="shared" si="3"/>
        <v xml:space="preserve">        Sredstva učešća za pomoći</v>
      </c>
      <c r="E31" s="70" t="s">
        <v>22</v>
      </c>
      <c r="F31" s="70" t="s">
        <v>22</v>
      </c>
      <c r="G31" s="70" t="s">
        <v>22</v>
      </c>
      <c r="H31" s="70" t="s">
        <v>22</v>
      </c>
      <c r="I31" s="70" t="s">
        <v>38</v>
      </c>
      <c r="J31" s="70" t="s">
        <v>39</v>
      </c>
      <c r="K31" s="71">
        <v>27391831</v>
      </c>
      <c r="L31" s="71">
        <v>26625805</v>
      </c>
      <c r="M31" s="71">
        <v>26696005</v>
      </c>
      <c r="N31" s="73"/>
      <c r="O31" s="73"/>
      <c r="P31" s="73"/>
      <c r="Q31" s="73"/>
      <c r="R31" s="73"/>
      <c r="S31" s="73"/>
    </row>
    <row r="32" spans="1:19">
      <c r="A32" s="68" t="str">
        <f t="shared" si="0"/>
        <v/>
      </c>
      <c r="B32" s="69" t="str">
        <f t="shared" si="1"/>
        <v/>
      </c>
      <c r="C32" s="69" t="str">
        <f t="shared" si="2"/>
        <v>43</v>
      </c>
      <c r="D32" s="69" t="str">
        <f t="shared" si="3"/>
        <v xml:space="preserve">        Ostali prihodi za posebne namjene</v>
      </c>
      <c r="E32" s="70" t="s">
        <v>22</v>
      </c>
      <c r="F32" s="70" t="s">
        <v>22</v>
      </c>
      <c r="G32" s="70" t="s">
        <v>22</v>
      </c>
      <c r="H32" s="70" t="s">
        <v>22</v>
      </c>
      <c r="I32" s="70" t="s">
        <v>51</v>
      </c>
      <c r="J32" s="70" t="s">
        <v>52</v>
      </c>
      <c r="K32" s="71">
        <v>11577801</v>
      </c>
      <c r="L32" s="71">
        <v>11827801</v>
      </c>
      <c r="M32" s="71">
        <v>11827801</v>
      </c>
      <c r="N32" s="73"/>
      <c r="O32" s="73"/>
      <c r="P32" s="73"/>
      <c r="Q32" s="73"/>
      <c r="R32" s="73"/>
      <c r="S32" s="73"/>
    </row>
    <row r="33" spans="1:19">
      <c r="A33" s="68" t="str">
        <f t="shared" si="0"/>
        <v/>
      </c>
      <c r="B33" s="69" t="str">
        <f t="shared" si="1"/>
        <v/>
      </c>
      <c r="C33" s="69" t="str">
        <f t="shared" si="2"/>
        <v>51</v>
      </c>
      <c r="D33" s="69" t="str">
        <f t="shared" si="3"/>
        <v xml:space="preserve">        Pomoći EU</v>
      </c>
      <c r="E33" s="70" t="s">
        <v>22</v>
      </c>
      <c r="F33" s="70" t="s">
        <v>22</v>
      </c>
      <c r="G33" s="70" t="s">
        <v>22</v>
      </c>
      <c r="H33" s="70" t="s">
        <v>22</v>
      </c>
      <c r="I33" s="70" t="s">
        <v>40</v>
      </c>
      <c r="J33" s="70" t="s">
        <v>41</v>
      </c>
      <c r="K33" s="71">
        <v>1000</v>
      </c>
      <c r="L33" s="71">
        <v>2000</v>
      </c>
      <c r="M33" s="71">
        <v>2000</v>
      </c>
      <c r="N33" s="73"/>
      <c r="O33" s="73"/>
      <c r="P33" s="73"/>
      <c r="Q33" s="73"/>
      <c r="R33" s="73"/>
      <c r="S33" s="73"/>
    </row>
    <row r="34" spans="1:19">
      <c r="A34" s="68" t="str">
        <f t="shared" si="0"/>
        <v/>
      </c>
      <c r="B34" s="69" t="str">
        <f t="shared" si="1"/>
        <v/>
      </c>
      <c r="C34" s="69" t="str">
        <f t="shared" si="2"/>
        <v>55</v>
      </c>
      <c r="D34" s="69" t="str">
        <f t="shared" si="3"/>
        <v xml:space="preserve">        Refundacije iz pomoći EU</v>
      </c>
      <c r="E34" s="70" t="s">
        <v>22</v>
      </c>
      <c r="F34" s="70" t="s">
        <v>22</v>
      </c>
      <c r="G34" s="70" t="s">
        <v>22</v>
      </c>
      <c r="H34" s="70" t="s">
        <v>22</v>
      </c>
      <c r="I34" s="70" t="s">
        <v>44</v>
      </c>
      <c r="J34" s="70" t="s">
        <v>45</v>
      </c>
      <c r="K34" s="71">
        <v>400157228</v>
      </c>
      <c r="L34" s="71">
        <v>396208112</v>
      </c>
      <c r="M34" s="71">
        <v>396208112</v>
      </c>
      <c r="N34" s="73"/>
      <c r="O34" s="73"/>
      <c r="P34" s="73"/>
      <c r="Q34" s="73"/>
      <c r="R34" s="73"/>
      <c r="S34" s="73"/>
    </row>
    <row r="35" spans="1:19">
      <c r="A35" s="68" t="str">
        <f t="shared" si="0"/>
        <v/>
      </c>
      <c r="B35" s="69" t="str">
        <f t="shared" si="1"/>
        <v/>
      </c>
      <c r="C35" s="69" t="str">
        <f t="shared" si="2"/>
        <v>56</v>
      </c>
      <c r="D35" s="69" t="str">
        <f t="shared" si="3"/>
        <v xml:space="preserve">        Fondovi EU</v>
      </c>
      <c r="E35" s="70" t="s">
        <v>22</v>
      </c>
      <c r="F35" s="70" t="s">
        <v>22</v>
      </c>
      <c r="G35" s="70" t="s">
        <v>22</v>
      </c>
      <c r="H35" s="70" t="s">
        <v>22</v>
      </c>
      <c r="I35" s="70" t="s">
        <v>46</v>
      </c>
      <c r="J35" s="70" t="s">
        <v>47</v>
      </c>
      <c r="K35" s="71">
        <v>95887902</v>
      </c>
      <c r="L35" s="71">
        <v>86745998</v>
      </c>
      <c r="M35" s="71">
        <v>87026798</v>
      </c>
      <c r="N35" s="73"/>
      <c r="O35" s="73"/>
      <c r="P35" s="73"/>
      <c r="Q35" s="73"/>
      <c r="R35" s="73"/>
      <c r="S35" s="73"/>
    </row>
    <row r="36" spans="1:19">
      <c r="A36" s="68" t="str">
        <f t="shared" si="0"/>
        <v/>
      </c>
      <c r="B36" s="69" t="str">
        <f t="shared" si="1"/>
        <v/>
      </c>
      <c r="C36" s="69" t="str">
        <f t="shared" si="2"/>
        <v>58</v>
      </c>
      <c r="D36" s="69" t="str">
        <f t="shared" si="3"/>
        <v xml:space="preserve">        Instrumenti EU nove generacije</v>
      </c>
      <c r="E36" s="70" t="s">
        <v>22</v>
      </c>
      <c r="F36" s="70" t="s">
        <v>22</v>
      </c>
      <c r="G36" s="70" t="s">
        <v>22</v>
      </c>
      <c r="H36" s="70" t="s">
        <v>22</v>
      </c>
      <c r="I36" s="70" t="s">
        <v>53</v>
      </c>
      <c r="J36" s="70" t="s">
        <v>54</v>
      </c>
      <c r="K36" s="71">
        <v>30000000</v>
      </c>
      <c r="L36" s="71">
        <v>10000000</v>
      </c>
      <c r="M36" s="71"/>
      <c r="N36" s="73"/>
      <c r="O36" s="73"/>
      <c r="P36" s="73"/>
      <c r="Q36" s="73"/>
      <c r="R36" s="73"/>
      <c r="S36" s="73"/>
    </row>
    <row r="37" spans="1:19">
      <c r="A37" s="56" t="str">
        <f t="shared" si="0"/>
        <v/>
      </c>
      <c r="B37" s="54" t="str">
        <f t="shared" si="1"/>
        <v>36</v>
      </c>
      <c r="C37" s="54" t="str">
        <f t="shared" si="2"/>
        <v/>
      </c>
      <c r="D37" s="54" t="str">
        <f t="shared" si="3"/>
        <v xml:space="preserve">    Pomoći dane u inozemstvo i unutar općeg proračuna    </v>
      </c>
      <c r="E37" s="63" t="s">
        <v>22</v>
      </c>
      <c r="F37" s="63" t="s">
        <v>22</v>
      </c>
      <c r="G37" s="63" t="s">
        <v>59</v>
      </c>
      <c r="H37" s="63" t="s">
        <v>60</v>
      </c>
      <c r="I37" s="64" t="s">
        <v>33</v>
      </c>
      <c r="J37" s="64" t="s">
        <v>22</v>
      </c>
      <c r="K37" s="65">
        <v>80304004</v>
      </c>
      <c r="L37" s="65">
        <v>32224769</v>
      </c>
      <c r="M37" s="65">
        <v>65307122</v>
      </c>
      <c r="N37" s="67"/>
      <c r="O37" s="67"/>
      <c r="P37" s="67"/>
      <c r="Q37" s="67"/>
      <c r="R37" s="67"/>
      <c r="S37" s="67"/>
    </row>
    <row r="38" spans="1:19">
      <c r="A38" s="68" t="str">
        <f t="shared" si="0"/>
        <v/>
      </c>
      <c r="B38" s="69" t="str">
        <f t="shared" si="1"/>
        <v/>
      </c>
      <c r="C38" s="69" t="str">
        <f t="shared" si="2"/>
        <v>11</v>
      </c>
      <c r="D38" s="69" t="str">
        <f t="shared" si="3"/>
        <v xml:space="preserve">        Opći prihodi i primici</v>
      </c>
      <c r="E38" s="70" t="s">
        <v>22</v>
      </c>
      <c r="F38" s="70" t="s">
        <v>22</v>
      </c>
      <c r="G38" s="70" t="s">
        <v>22</v>
      </c>
      <c r="H38" s="70" t="s">
        <v>22</v>
      </c>
      <c r="I38" s="70" t="s">
        <v>36</v>
      </c>
      <c r="J38" s="70" t="s">
        <v>37</v>
      </c>
      <c r="K38" s="71">
        <v>9104380</v>
      </c>
      <c r="L38" s="71">
        <v>7604380</v>
      </c>
      <c r="M38" s="71">
        <v>7604380</v>
      </c>
      <c r="N38" s="73"/>
      <c r="O38" s="73"/>
      <c r="P38" s="73"/>
      <c r="Q38" s="73"/>
      <c r="R38" s="73"/>
      <c r="S38" s="73"/>
    </row>
    <row r="39" spans="1:19">
      <c r="A39" s="68" t="str">
        <f t="shared" si="0"/>
        <v/>
      </c>
      <c r="B39" s="69" t="str">
        <f t="shared" si="1"/>
        <v/>
      </c>
      <c r="C39" s="69" t="str">
        <f t="shared" si="2"/>
        <v>12</v>
      </c>
      <c r="D39" s="69" t="str">
        <f t="shared" si="3"/>
        <v xml:space="preserve">        Sredstva učešća za pomoći</v>
      </c>
      <c r="E39" s="70" t="s">
        <v>22</v>
      </c>
      <c r="F39" s="70" t="s">
        <v>22</v>
      </c>
      <c r="G39" s="70" t="s">
        <v>22</v>
      </c>
      <c r="H39" s="70" t="s">
        <v>22</v>
      </c>
      <c r="I39" s="70" t="s">
        <v>38</v>
      </c>
      <c r="J39" s="70" t="s">
        <v>39</v>
      </c>
      <c r="K39" s="71">
        <v>12663755</v>
      </c>
      <c r="L39" s="71">
        <v>6761223</v>
      </c>
      <c r="M39" s="71">
        <v>13377693</v>
      </c>
      <c r="N39" s="73"/>
      <c r="O39" s="73"/>
      <c r="P39" s="73"/>
      <c r="Q39" s="73"/>
      <c r="R39" s="73"/>
      <c r="S39" s="73"/>
    </row>
    <row r="40" spans="1:19">
      <c r="A40" s="68" t="str">
        <f t="shared" si="0"/>
        <v/>
      </c>
      <c r="B40" s="69" t="str">
        <f t="shared" si="1"/>
        <v/>
      </c>
      <c r="C40" s="69" t="str">
        <f t="shared" si="2"/>
        <v>43</v>
      </c>
      <c r="D40" s="69" t="str">
        <f t="shared" si="3"/>
        <v xml:space="preserve">        Ostali prihodi za posebne namjene</v>
      </c>
      <c r="E40" s="70" t="s">
        <v>22</v>
      </c>
      <c r="F40" s="70" t="s">
        <v>22</v>
      </c>
      <c r="G40" s="70" t="s">
        <v>22</v>
      </c>
      <c r="H40" s="70" t="s">
        <v>22</v>
      </c>
      <c r="I40" s="70" t="s">
        <v>51</v>
      </c>
      <c r="J40" s="70" t="s">
        <v>52</v>
      </c>
      <c r="K40" s="71">
        <v>200000</v>
      </c>
      <c r="L40" s="71">
        <v>200000</v>
      </c>
      <c r="M40" s="71">
        <v>200000</v>
      </c>
      <c r="N40" s="73"/>
      <c r="O40" s="73"/>
      <c r="P40" s="73"/>
      <c r="Q40" s="73"/>
      <c r="R40" s="73"/>
      <c r="S40" s="73"/>
    </row>
    <row r="41" spans="1:19">
      <c r="A41" s="68" t="str">
        <f t="shared" si="0"/>
        <v/>
      </c>
      <c r="B41" s="69" t="str">
        <f t="shared" si="1"/>
        <v/>
      </c>
      <c r="C41" s="69" t="str">
        <f t="shared" si="2"/>
        <v>55</v>
      </c>
      <c r="D41" s="69" t="str">
        <f t="shared" si="3"/>
        <v xml:space="preserve">        Refundacije iz pomoći EU</v>
      </c>
      <c r="E41" s="70" t="s">
        <v>22</v>
      </c>
      <c r="F41" s="70" t="s">
        <v>22</v>
      </c>
      <c r="G41" s="70" t="s">
        <v>22</v>
      </c>
      <c r="H41" s="70" t="s">
        <v>22</v>
      </c>
      <c r="I41" s="70" t="s">
        <v>44</v>
      </c>
      <c r="J41" s="70" t="s">
        <v>45</v>
      </c>
      <c r="K41" s="71">
        <v>575500</v>
      </c>
      <c r="L41" s="71">
        <v>537500</v>
      </c>
      <c r="M41" s="71">
        <v>537500</v>
      </c>
      <c r="N41" s="73"/>
      <c r="O41" s="73"/>
      <c r="P41" s="73"/>
      <c r="Q41" s="73"/>
      <c r="R41" s="73"/>
      <c r="S41" s="73"/>
    </row>
    <row r="42" spans="1:19">
      <c r="A42" s="68" t="str">
        <f t="shared" si="0"/>
        <v/>
      </c>
      <c r="B42" s="69" t="str">
        <f t="shared" si="1"/>
        <v/>
      </c>
      <c r="C42" s="69" t="str">
        <f t="shared" si="2"/>
        <v>56</v>
      </c>
      <c r="D42" s="69" t="str">
        <f t="shared" si="3"/>
        <v xml:space="preserve">        Fondovi EU</v>
      </c>
      <c r="E42" s="70" t="s">
        <v>22</v>
      </c>
      <c r="F42" s="70" t="s">
        <v>22</v>
      </c>
      <c r="G42" s="70" t="s">
        <v>22</v>
      </c>
      <c r="H42" s="70" t="s">
        <v>22</v>
      </c>
      <c r="I42" s="70" t="s">
        <v>46</v>
      </c>
      <c r="J42" s="70" t="s">
        <v>47</v>
      </c>
      <c r="K42" s="71">
        <v>52760369</v>
      </c>
      <c r="L42" s="71">
        <v>17121666</v>
      </c>
      <c r="M42" s="71">
        <v>43587549</v>
      </c>
      <c r="N42" s="73"/>
      <c r="O42" s="73"/>
      <c r="P42" s="73"/>
      <c r="Q42" s="73"/>
      <c r="R42" s="73"/>
      <c r="S42" s="73"/>
    </row>
    <row r="43" spans="1:19">
      <c r="A43" s="68" t="str">
        <f t="shared" si="0"/>
        <v/>
      </c>
      <c r="B43" s="69" t="str">
        <f t="shared" si="1"/>
        <v/>
      </c>
      <c r="C43" s="69" t="str">
        <f t="shared" si="2"/>
        <v>58</v>
      </c>
      <c r="D43" s="69" t="str">
        <f t="shared" si="3"/>
        <v xml:space="preserve">        Instrumenti EU nove generacije</v>
      </c>
      <c r="E43" s="70" t="s">
        <v>22</v>
      </c>
      <c r="F43" s="70" t="s">
        <v>22</v>
      </c>
      <c r="G43" s="70" t="s">
        <v>22</v>
      </c>
      <c r="H43" s="70" t="s">
        <v>22</v>
      </c>
      <c r="I43" s="70" t="s">
        <v>53</v>
      </c>
      <c r="J43" s="70" t="s">
        <v>54</v>
      </c>
      <c r="K43" s="71">
        <v>5000000</v>
      </c>
      <c r="L43" s="71"/>
      <c r="M43" s="71"/>
      <c r="N43" s="73"/>
      <c r="O43" s="73"/>
      <c r="P43" s="73"/>
      <c r="Q43" s="73"/>
      <c r="R43" s="73"/>
      <c r="S43" s="73"/>
    </row>
    <row r="44" spans="1:19">
      <c r="A44" s="56" t="str">
        <f t="shared" si="0"/>
        <v/>
      </c>
      <c r="B44" s="54" t="str">
        <f t="shared" si="1"/>
        <v>38</v>
      </c>
      <c r="C44" s="54" t="str">
        <f t="shared" si="2"/>
        <v/>
      </c>
      <c r="D44" s="54" t="str">
        <f t="shared" si="3"/>
        <v xml:space="preserve">    Rashodi za donacije, kazne, naknade šteta i kapitalne pomoći    </v>
      </c>
      <c r="E44" s="63" t="s">
        <v>22</v>
      </c>
      <c r="F44" s="63" t="s">
        <v>22</v>
      </c>
      <c r="G44" s="63" t="s">
        <v>61</v>
      </c>
      <c r="H44" s="63" t="s">
        <v>62</v>
      </c>
      <c r="I44" s="64" t="s">
        <v>33</v>
      </c>
      <c r="J44" s="64" t="s">
        <v>22</v>
      </c>
      <c r="K44" s="65">
        <v>267949444</v>
      </c>
      <c r="L44" s="65">
        <v>173135782</v>
      </c>
      <c r="M44" s="65">
        <v>186329435</v>
      </c>
      <c r="N44" s="74"/>
      <c r="O44" s="74"/>
      <c r="P44" s="74"/>
      <c r="Q44" s="74"/>
      <c r="R44" s="74"/>
      <c r="S44" s="74"/>
    </row>
    <row r="45" spans="1:19">
      <c r="A45" s="68" t="str">
        <f t="shared" si="0"/>
        <v/>
      </c>
      <c r="B45" s="69" t="str">
        <f t="shared" si="1"/>
        <v/>
      </c>
      <c r="C45" s="69" t="str">
        <f t="shared" si="2"/>
        <v>11</v>
      </c>
      <c r="D45" s="69" t="str">
        <f t="shared" si="3"/>
        <v xml:space="preserve">        Opći prihodi i primici</v>
      </c>
      <c r="E45" s="70" t="s">
        <v>22</v>
      </c>
      <c r="F45" s="70" t="s">
        <v>22</v>
      </c>
      <c r="G45" s="70" t="s">
        <v>22</v>
      </c>
      <c r="H45" s="70" t="s">
        <v>22</v>
      </c>
      <c r="I45" s="70" t="s">
        <v>36</v>
      </c>
      <c r="J45" s="70" t="s">
        <v>37</v>
      </c>
      <c r="K45" s="71">
        <v>18541015</v>
      </c>
      <c r="L45" s="71">
        <v>16303045</v>
      </c>
      <c r="M45" s="71">
        <v>16310035</v>
      </c>
      <c r="N45" s="73"/>
      <c r="O45" s="73"/>
      <c r="P45" s="73"/>
      <c r="Q45" s="73"/>
      <c r="R45" s="73"/>
      <c r="S45" s="73"/>
    </row>
    <row r="46" spans="1:19">
      <c r="A46" s="68" t="str">
        <f t="shared" si="0"/>
        <v/>
      </c>
      <c r="B46" s="69" t="str">
        <f t="shared" si="1"/>
        <v/>
      </c>
      <c r="C46" s="69" t="str">
        <f t="shared" si="2"/>
        <v>12</v>
      </c>
      <c r="D46" s="69" t="str">
        <f t="shared" si="3"/>
        <v xml:space="preserve">        Sredstva učešća za pomoći</v>
      </c>
      <c r="E46" s="70" t="s">
        <v>22</v>
      </c>
      <c r="F46" s="70" t="s">
        <v>22</v>
      </c>
      <c r="G46" s="70" t="s">
        <v>22</v>
      </c>
      <c r="H46" s="70" t="s">
        <v>22</v>
      </c>
      <c r="I46" s="70" t="s">
        <v>38</v>
      </c>
      <c r="J46" s="70" t="s">
        <v>39</v>
      </c>
      <c r="K46" s="71">
        <v>39069193</v>
      </c>
      <c r="L46" s="71">
        <v>35460659</v>
      </c>
      <c r="M46" s="71">
        <v>38310466</v>
      </c>
      <c r="N46" s="73"/>
      <c r="O46" s="73"/>
      <c r="P46" s="73"/>
      <c r="Q46" s="73"/>
      <c r="R46" s="73"/>
      <c r="S46" s="73"/>
    </row>
    <row r="47" spans="1:19">
      <c r="A47" s="68" t="str">
        <f t="shared" si="0"/>
        <v/>
      </c>
      <c r="B47" s="69" t="str">
        <f t="shared" si="1"/>
        <v/>
      </c>
      <c r="C47" s="69" t="str">
        <f t="shared" si="2"/>
        <v>43</v>
      </c>
      <c r="D47" s="69" t="str">
        <f t="shared" si="3"/>
        <v xml:space="preserve">        Ostali prihodi za posebne namjene</v>
      </c>
      <c r="E47" s="70" t="s">
        <v>22</v>
      </c>
      <c r="F47" s="70" t="s">
        <v>22</v>
      </c>
      <c r="G47" s="70" t="s">
        <v>22</v>
      </c>
      <c r="H47" s="70" t="s">
        <v>22</v>
      </c>
      <c r="I47" s="70" t="s">
        <v>51</v>
      </c>
      <c r="J47" s="70" t="s">
        <v>52</v>
      </c>
      <c r="K47" s="71">
        <v>2026814</v>
      </c>
      <c r="L47" s="71">
        <v>2026814</v>
      </c>
      <c r="M47" s="71">
        <v>2026814</v>
      </c>
      <c r="N47" s="73"/>
      <c r="O47" s="73"/>
      <c r="P47" s="73"/>
      <c r="Q47" s="73"/>
      <c r="R47" s="73"/>
      <c r="S47" s="73"/>
    </row>
    <row r="48" spans="1:19">
      <c r="A48" s="68" t="str">
        <f t="shared" si="0"/>
        <v/>
      </c>
      <c r="B48" s="69" t="str">
        <f t="shared" si="1"/>
        <v/>
      </c>
      <c r="C48" s="69" t="str">
        <f t="shared" si="2"/>
        <v>56</v>
      </c>
      <c r="D48" s="69" t="str">
        <f t="shared" si="3"/>
        <v xml:space="preserve">        Fondovi EU</v>
      </c>
      <c r="E48" s="70" t="s">
        <v>22</v>
      </c>
      <c r="F48" s="70" t="s">
        <v>22</v>
      </c>
      <c r="G48" s="70" t="s">
        <v>22</v>
      </c>
      <c r="H48" s="70" t="s">
        <v>22</v>
      </c>
      <c r="I48" s="70" t="s">
        <v>46</v>
      </c>
      <c r="J48" s="70" t="s">
        <v>47</v>
      </c>
      <c r="K48" s="71">
        <v>207250047</v>
      </c>
      <c r="L48" s="71">
        <v>118282889</v>
      </c>
      <c r="M48" s="71">
        <v>129682120</v>
      </c>
      <c r="N48" s="73"/>
      <c r="O48" s="73"/>
      <c r="P48" s="73"/>
      <c r="Q48" s="73"/>
      <c r="R48" s="73"/>
      <c r="S48" s="73"/>
    </row>
    <row r="49" spans="1:19">
      <c r="A49" s="68" t="str">
        <f t="shared" si="0"/>
        <v/>
      </c>
      <c r="B49" s="69" t="str">
        <f t="shared" si="1"/>
        <v/>
      </c>
      <c r="C49" s="69" t="str">
        <f t="shared" si="2"/>
        <v>58</v>
      </c>
      <c r="D49" s="69" t="str">
        <f t="shared" si="3"/>
        <v xml:space="preserve">        Instrumenti EU nove generacije</v>
      </c>
      <c r="E49" s="70" t="s">
        <v>22</v>
      </c>
      <c r="F49" s="70" t="s">
        <v>22</v>
      </c>
      <c r="G49" s="70" t="s">
        <v>22</v>
      </c>
      <c r="H49" s="70" t="s">
        <v>22</v>
      </c>
      <c r="I49" s="70" t="s">
        <v>53</v>
      </c>
      <c r="J49" s="70" t="s">
        <v>54</v>
      </c>
      <c r="K49" s="71">
        <v>1062375</v>
      </c>
      <c r="L49" s="71">
        <v>1062375</v>
      </c>
      <c r="M49" s="71"/>
      <c r="N49" s="73"/>
      <c r="O49" s="73"/>
      <c r="P49" s="73"/>
      <c r="Q49" s="73"/>
      <c r="R49" s="73"/>
      <c r="S49" s="73"/>
    </row>
    <row r="50" spans="1:19">
      <c r="A50" s="56" t="str">
        <f t="shared" si="0"/>
        <v>4</v>
      </c>
      <c r="B50" s="54" t="str">
        <f t="shared" si="1"/>
        <v/>
      </c>
      <c r="C50" s="54" t="str">
        <f t="shared" si="2"/>
        <v/>
      </c>
      <c r="D50" s="54" t="str">
        <f t="shared" si="3"/>
        <v xml:space="preserve">Rashodi za nabavu nefinancijske imovine        </v>
      </c>
      <c r="E50" s="63" t="s">
        <v>63</v>
      </c>
      <c r="F50" s="63" t="s">
        <v>64</v>
      </c>
      <c r="G50" s="64" t="s">
        <v>33</v>
      </c>
      <c r="H50" s="64" t="s">
        <v>22</v>
      </c>
      <c r="I50" s="64" t="s">
        <v>22</v>
      </c>
      <c r="J50" s="64" t="s">
        <v>22</v>
      </c>
      <c r="K50" s="65">
        <v>20957797</v>
      </c>
      <c r="L50" s="65">
        <v>15020999</v>
      </c>
      <c r="M50" s="65">
        <v>14894269</v>
      </c>
      <c r="N50" s="74"/>
      <c r="O50" s="74"/>
      <c r="P50" s="74"/>
      <c r="Q50" s="74"/>
      <c r="R50" s="74"/>
      <c r="S50" s="74"/>
    </row>
    <row r="51" spans="1:19">
      <c r="A51" s="56" t="str">
        <f t="shared" si="0"/>
        <v/>
      </c>
      <c r="B51" s="54" t="str">
        <f t="shared" si="1"/>
        <v>41</v>
      </c>
      <c r="C51" s="54" t="str">
        <f t="shared" si="2"/>
        <v/>
      </c>
      <c r="D51" s="54" t="str">
        <f t="shared" si="3"/>
        <v xml:space="preserve">    Rashodi za nabavu neproizvedene dugotrajne imovine    </v>
      </c>
      <c r="E51" s="63" t="s">
        <v>22</v>
      </c>
      <c r="F51" s="63" t="s">
        <v>22</v>
      </c>
      <c r="G51" s="63" t="s">
        <v>65</v>
      </c>
      <c r="H51" s="63" t="s">
        <v>66</v>
      </c>
      <c r="I51" s="64" t="s">
        <v>33</v>
      </c>
      <c r="J51" s="64" t="s">
        <v>22</v>
      </c>
      <c r="K51" s="65">
        <v>692414</v>
      </c>
      <c r="L51" s="65">
        <v>692414</v>
      </c>
      <c r="M51" s="65">
        <v>692414</v>
      </c>
      <c r="N51" s="74"/>
      <c r="O51" s="74"/>
      <c r="P51" s="74"/>
      <c r="Q51" s="74"/>
      <c r="R51" s="74"/>
      <c r="S51" s="74"/>
    </row>
    <row r="52" spans="1:19">
      <c r="A52" s="68" t="str">
        <f t="shared" si="0"/>
        <v/>
      </c>
      <c r="B52" s="69" t="str">
        <f t="shared" si="1"/>
        <v/>
      </c>
      <c r="C52" s="69" t="str">
        <f t="shared" si="2"/>
        <v>11</v>
      </c>
      <c r="D52" s="69" t="str">
        <f t="shared" si="3"/>
        <v xml:space="preserve">        Opći prihodi i primici</v>
      </c>
      <c r="E52" s="70" t="s">
        <v>22</v>
      </c>
      <c r="F52" s="70" t="s">
        <v>22</v>
      </c>
      <c r="G52" s="70" t="s">
        <v>22</v>
      </c>
      <c r="H52" s="70" t="s">
        <v>22</v>
      </c>
      <c r="I52" s="70" t="s">
        <v>36</v>
      </c>
      <c r="J52" s="70" t="s">
        <v>37</v>
      </c>
      <c r="K52" s="71">
        <v>649081</v>
      </c>
      <c r="L52" s="71">
        <v>649081</v>
      </c>
      <c r="M52" s="71">
        <v>649081</v>
      </c>
      <c r="N52" s="73"/>
      <c r="O52" s="73"/>
      <c r="P52" s="73"/>
      <c r="Q52" s="73"/>
      <c r="R52" s="73"/>
      <c r="S52" s="73"/>
    </row>
    <row r="53" spans="1:19">
      <c r="A53" s="68" t="str">
        <f t="shared" si="0"/>
        <v/>
      </c>
      <c r="B53" s="69" t="str">
        <f t="shared" si="1"/>
        <v/>
      </c>
      <c r="C53" s="69" t="str">
        <f t="shared" si="2"/>
        <v>12</v>
      </c>
      <c r="D53" s="69" t="str">
        <f t="shared" si="3"/>
        <v xml:space="preserve">        Sredstva učešća za pomoći</v>
      </c>
      <c r="E53" s="70" t="s">
        <v>22</v>
      </c>
      <c r="F53" s="70" t="s">
        <v>22</v>
      </c>
      <c r="G53" s="70" t="s">
        <v>22</v>
      </c>
      <c r="H53" s="70" t="s">
        <v>22</v>
      </c>
      <c r="I53" s="70" t="s">
        <v>38</v>
      </c>
      <c r="J53" s="70" t="s">
        <v>39</v>
      </c>
      <c r="K53" s="71">
        <v>5000</v>
      </c>
      <c r="L53" s="71">
        <v>5000</v>
      </c>
      <c r="M53" s="71">
        <v>5000</v>
      </c>
      <c r="N53" s="73"/>
      <c r="O53" s="73"/>
      <c r="P53" s="73"/>
      <c r="Q53" s="73"/>
      <c r="R53" s="73"/>
      <c r="S53" s="73"/>
    </row>
    <row r="54" spans="1:19">
      <c r="A54" s="68" t="str">
        <f t="shared" si="0"/>
        <v/>
      </c>
      <c r="B54" s="69" t="str">
        <f t="shared" si="1"/>
        <v/>
      </c>
      <c r="C54" s="69" t="str">
        <f t="shared" si="2"/>
        <v>56</v>
      </c>
      <c r="D54" s="69" t="str">
        <f t="shared" si="3"/>
        <v xml:space="preserve">        Fondovi EU</v>
      </c>
      <c r="E54" s="70" t="s">
        <v>22</v>
      </c>
      <c r="F54" s="70" t="s">
        <v>22</v>
      </c>
      <c r="G54" s="70" t="s">
        <v>22</v>
      </c>
      <c r="H54" s="70" t="s">
        <v>22</v>
      </c>
      <c r="I54" s="70" t="s">
        <v>46</v>
      </c>
      <c r="J54" s="70" t="s">
        <v>47</v>
      </c>
      <c r="K54" s="71">
        <v>38333</v>
      </c>
      <c r="L54" s="71">
        <v>38333</v>
      </c>
      <c r="M54" s="71">
        <v>38333</v>
      </c>
      <c r="N54" s="73"/>
      <c r="O54" s="73"/>
      <c r="P54" s="73"/>
      <c r="Q54" s="73"/>
      <c r="R54" s="73"/>
      <c r="S54" s="73"/>
    </row>
    <row r="55" spans="1:19">
      <c r="A55" s="56" t="str">
        <f t="shared" si="0"/>
        <v/>
      </c>
      <c r="B55" s="54" t="str">
        <f t="shared" si="1"/>
        <v>42</v>
      </c>
      <c r="C55" s="54" t="str">
        <f t="shared" si="2"/>
        <v/>
      </c>
      <c r="D55" s="54" t="str">
        <f t="shared" si="3"/>
        <v xml:space="preserve">    Rashodi za nabavu proizvedene dugotrajne imovine    </v>
      </c>
      <c r="E55" s="63" t="s">
        <v>22</v>
      </c>
      <c r="F55" s="63" t="s">
        <v>22</v>
      </c>
      <c r="G55" s="63" t="s">
        <v>67</v>
      </c>
      <c r="H55" s="63" t="s">
        <v>68</v>
      </c>
      <c r="I55" s="64" t="s">
        <v>33</v>
      </c>
      <c r="J55" s="64" t="s">
        <v>22</v>
      </c>
      <c r="K55" s="65">
        <v>20265383</v>
      </c>
      <c r="L55" s="65">
        <v>14328585</v>
      </c>
      <c r="M55" s="65">
        <v>14201855</v>
      </c>
      <c r="N55" s="67"/>
      <c r="O55" s="67"/>
      <c r="P55" s="67"/>
      <c r="Q55" s="67"/>
      <c r="R55" s="67"/>
      <c r="S55" s="67"/>
    </row>
    <row r="56" spans="1:19">
      <c r="A56" s="68" t="str">
        <f t="shared" si="0"/>
        <v/>
      </c>
      <c r="B56" s="69" t="str">
        <f t="shared" si="1"/>
        <v/>
      </c>
      <c r="C56" s="69" t="str">
        <f t="shared" si="2"/>
        <v>11</v>
      </c>
      <c r="D56" s="69" t="str">
        <f t="shared" si="3"/>
        <v xml:space="preserve">        Opći prihodi i primici</v>
      </c>
      <c r="E56" s="70" t="s">
        <v>22</v>
      </c>
      <c r="F56" s="70" t="s">
        <v>22</v>
      </c>
      <c r="G56" s="70" t="s">
        <v>22</v>
      </c>
      <c r="H56" s="70" t="s">
        <v>22</v>
      </c>
      <c r="I56" s="70" t="s">
        <v>36</v>
      </c>
      <c r="J56" s="70" t="s">
        <v>37</v>
      </c>
      <c r="K56" s="71">
        <v>1402757</v>
      </c>
      <c r="L56" s="71">
        <v>7172757</v>
      </c>
      <c r="M56" s="71">
        <v>7172757</v>
      </c>
      <c r="N56" s="73"/>
      <c r="O56" s="73"/>
      <c r="P56" s="73"/>
      <c r="Q56" s="73"/>
      <c r="R56" s="73"/>
      <c r="S56" s="73"/>
    </row>
    <row r="57" spans="1:19">
      <c r="A57" s="68" t="str">
        <f t="shared" si="0"/>
        <v/>
      </c>
      <c r="B57" s="69" t="str">
        <f t="shared" si="1"/>
        <v/>
      </c>
      <c r="C57" s="69" t="str">
        <f t="shared" si="2"/>
        <v>12</v>
      </c>
      <c r="D57" s="69" t="str">
        <f t="shared" si="3"/>
        <v xml:space="preserve">        Sredstva učešća za pomoći</v>
      </c>
      <c r="E57" s="70" t="s">
        <v>22</v>
      </c>
      <c r="F57" s="70" t="s">
        <v>22</v>
      </c>
      <c r="G57" s="70" t="s">
        <v>22</v>
      </c>
      <c r="H57" s="70" t="s">
        <v>22</v>
      </c>
      <c r="I57" s="70" t="s">
        <v>38</v>
      </c>
      <c r="J57" s="70" t="s">
        <v>39</v>
      </c>
      <c r="K57" s="71">
        <v>4564125</v>
      </c>
      <c r="L57" s="71">
        <v>2012805</v>
      </c>
      <c r="M57" s="71">
        <v>2012805</v>
      </c>
      <c r="N57" s="73"/>
      <c r="O57" s="73"/>
      <c r="P57" s="73"/>
      <c r="Q57" s="73"/>
      <c r="R57" s="73"/>
      <c r="S57" s="73"/>
    </row>
    <row r="58" spans="1:19">
      <c r="A58" s="68" t="str">
        <f t="shared" si="0"/>
        <v/>
      </c>
      <c r="B58" s="69" t="str">
        <f t="shared" si="1"/>
        <v/>
      </c>
      <c r="C58" s="69" t="str">
        <f t="shared" si="2"/>
        <v>43</v>
      </c>
      <c r="D58" s="69" t="str">
        <f t="shared" si="3"/>
        <v xml:space="preserve">        Ostali prihodi za posebne namjene</v>
      </c>
      <c r="E58" s="70" t="s">
        <v>22</v>
      </c>
      <c r="F58" s="70" t="s">
        <v>22</v>
      </c>
      <c r="G58" s="70" t="s">
        <v>22</v>
      </c>
      <c r="H58" s="70" t="s">
        <v>22</v>
      </c>
      <c r="I58" s="70" t="s">
        <v>51</v>
      </c>
      <c r="J58" s="70" t="s">
        <v>52</v>
      </c>
      <c r="K58" s="71">
        <v>166270</v>
      </c>
      <c r="L58" s="71">
        <v>166270</v>
      </c>
      <c r="M58" s="71">
        <v>166270</v>
      </c>
      <c r="N58" s="73"/>
      <c r="O58" s="73"/>
      <c r="P58" s="73"/>
      <c r="Q58" s="73"/>
      <c r="R58" s="73"/>
      <c r="S58" s="73"/>
    </row>
    <row r="59" spans="1:19">
      <c r="A59" s="68" t="str">
        <f t="shared" si="0"/>
        <v/>
      </c>
      <c r="B59" s="69" t="str">
        <f t="shared" si="1"/>
        <v/>
      </c>
      <c r="C59" s="69" t="str">
        <f t="shared" si="2"/>
        <v>51</v>
      </c>
      <c r="D59" s="69" t="str">
        <f t="shared" si="3"/>
        <v xml:space="preserve">        Pomoći EU</v>
      </c>
      <c r="E59" s="70" t="s">
        <v>22</v>
      </c>
      <c r="F59" s="70" t="s">
        <v>22</v>
      </c>
      <c r="G59" s="70" t="s">
        <v>22</v>
      </c>
      <c r="H59" s="70" t="s">
        <v>22</v>
      </c>
      <c r="I59" s="70" t="s">
        <v>40</v>
      </c>
      <c r="J59" s="70" t="s">
        <v>41</v>
      </c>
      <c r="K59" s="71">
        <v>160000</v>
      </c>
      <c r="L59" s="71">
        <v>210000</v>
      </c>
      <c r="M59" s="71">
        <v>83270</v>
      </c>
      <c r="N59" s="73"/>
      <c r="O59" s="73"/>
      <c r="P59" s="73"/>
      <c r="Q59" s="73"/>
      <c r="R59" s="73"/>
      <c r="S59" s="73"/>
    </row>
    <row r="60" spans="1:19">
      <c r="A60" s="68" t="str">
        <f t="shared" si="0"/>
        <v/>
      </c>
      <c r="B60" s="69" t="str">
        <f t="shared" si="1"/>
        <v/>
      </c>
      <c r="C60" s="69" t="str">
        <f t="shared" si="2"/>
        <v>56</v>
      </c>
      <c r="D60" s="69" t="str">
        <f t="shared" si="3"/>
        <v xml:space="preserve">        Fondovi EU</v>
      </c>
      <c r="E60" s="70" t="s">
        <v>22</v>
      </c>
      <c r="F60" s="70" t="s">
        <v>22</v>
      </c>
      <c r="G60" s="70" t="s">
        <v>22</v>
      </c>
      <c r="H60" s="70" t="s">
        <v>22</v>
      </c>
      <c r="I60" s="70" t="s">
        <v>46</v>
      </c>
      <c r="J60" s="70" t="s">
        <v>47</v>
      </c>
      <c r="K60" s="71">
        <v>10712231</v>
      </c>
      <c r="L60" s="71">
        <v>4766753</v>
      </c>
      <c r="M60" s="71">
        <v>4766753</v>
      </c>
      <c r="N60" s="73"/>
      <c r="O60" s="73"/>
      <c r="P60" s="73"/>
      <c r="Q60" s="73"/>
      <c r="R60" s="73"/>
      <c r="S60" s="73"/>
    </row>
    <row r="61" spans="1:19">
      <c r="A61" s="68" t="str">
        <f t="shared" si="0"/>
        <v/>
      </c>
      <c r="B61" s="69" t="str">
        <f t="shared" si="1"/>
        <v/>
      </c>
      <c r="C61" s="69" t="str">
        <f t="shared" si="2"/>
        <v>58</v>
      </c>
      <c r="D61" s="69" t="str">
        <f t="shared" si="3"/>
        <v xml:space="preserve">        Instrumenti EU nove generacije</v>
      </c>
      <c r="E61" s="70" t="s">
        <v>22</v>
      </c>
      <c r="F61" s="70" t="s">
        <v>22</v>
      </c>
      <c r="G61" s="70" t="s">
        <v>22</v>
      </c>
      <c r="H61" s="70" t="s">
        <v>22</v>
      </c>
      <c r="I61" s="70" t="s">
        <v>53</v>
      </c>
      <c r="J61" s="70" t="s">
        <v>54</v>
      </c>
      <c r="K61" s="71">
        <v>3260000</v>
      </c>
      <c r="L61" s="71"/>
      <c r="M61" s="71"/>
      <c r="N61" s="73"/>
      <c r="O61" s="73"/>
      <c r="P61" s="73"/>
      <c r="Q61" s="73"/>
      <c r="R61" s="73"/>
      <c r="S61" s="73"/>
    </row>
  </sheetData>
  <mergeCells count="1">
    <mergeCell ref="A1:M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F6AFAA-FC36-44DF-ADD3-6A2CE7EADB0E}">
  <sheetPr codeName="List3"/>
  <dimension ref="A1:Q26"/>
  <sheetViews>
    <sheetView workbookViewId="0">
      <selection activeCell="I17" sqref="I17"/>
    </sheetView>
  </sheetViews>
  <sheetFormatPr defaultRowHeight="12.75"/>
  <cols>
    <col min="1" max="1" width="9.5703125" style="42" customWidth="1"/>
    <col min="2" max="2" width="12" style="42" bestFit="1" customWidth="1"/>
    <col min="3" max="3" width="5.7109375" style="42" customWidth="1"/>
    <col min="4" max="4" width="72" style="42" customWidth="1"/>
    <col min="5" max="5" width="58" style="42" hidden="1" customWidth="1"/>
    <col min="6" max="6" width="69.7109375" style="75" hidden="1" customWidth="1"/>
    <col min="7" max="7" width="20.140625" style="42" customWidth="1"/>
    <col min="8" max="8" width="15.42578125" style="42" customWidth="1"/>
    <col min="9" max="9" width="14.5703125" style="42" customWidth="1"/>
    <col min="10" max="11" width="15.42578125" style="42" bestFit="1" customWidth="1"/>
    <col min="12" max="12" width="11.7109375" style="42" bestFit="1" customWidth="1"/>
    <col min="13" max="13" width="15.42578125" style="42" bestFit="1" customWidth="1"/>
    <col min="14" max="14" width="9.42578125" style="42" bestFit="1" customWidth="1"/>
    <col min="15" max="15" width="15.42578125" style="42" bestFit="1" customWidth="1"/>
    <col min="16" max="16" width="9.42578125" style="42" bestFit="1" customWidth="1"/>
    <col min="17" max="256" width="9.140625" style="42"/>
    <col min="257" max="257" width="9.5703125" style="42" customWidth="1"/>
    <col min="258" max="258" width="12" style="42" bestFit="1" customWidth="1"/>
    <col min="259" max="259" width="5.7109375" style="42" customWidth="1"/>
    <col min="260" max="260" width="72" style="42" customWidth="1"/>
    <col min="261" max="262" width="0" style="42" hidden="1" customWidth="1"/>
    <col min="263" max="263" width="20.140625" style="42" customWidth="1"/>
    <col min="264" max="264" width="15.42578125" style="42" customWidth="1"/>
    <col min="265" max="265" width="14.5703125" style="42" customWidth="1"/>
    <col min="266" max="267" width="15.42578125" style="42" bestFit="1" customWidth="1"/>
    <col min="268" max="268" width="11.7109375" style="42" bestFit="1" customWidth="1"/>
    <col min="269" max="269" width="15.42578125" style="42" bestFit="1" customWidth="1"/>
    <col min="270" max="270" width="9.42578125" style="42" bestFit="1" customWidth="1"/>
    <col min="271" max="271" width="15.42578125" style="42" bestFit="1" customWidth="1"/>
    <col min="272" max="272" width="9.42578125" style="42" bestFit="1" customWidth="1"/>
    <col min="273" max="512" width="9.140625" style="42"/>
    <col min="513" max="513" width="9.5703125" style="42" customWidth="1"/>
    <col min="514" max="514" width="12" style="42" bestFit="1" customWidth="1"/>
    <col min="515" max="515" width="5.7109375" style="42" customWidth="1"/>
    <col min="516" max="516" width="72" style="42" customWidth="1"/>
    <col min="517" max="518" width="0" style="42" hidden="1" customWidth="1"/>
    <col min="519" max="519" width="20.140625" style="42" customWidth="1"/>
    <col min="520" max="520" width="15.42578125" style="42" customWidth="1"/>
    <col min="521" max="521" width="14.5703125" style="42" customWidth="1"/>
    <col min="522" max="523" width="15.42578125" style="42" bestFit="1" customWidth="1"/>
    <col min="524" max="524" width="11.7109375" style="42" bestFit="1" customWidth="1"/>
    <col min="525" max="525" width="15.42578125" style="42" bestFit="1" customWidth="1"/>
    <col min="526" max="526" width="9.42578125" style="42" bestFit="1" customWidth="1"/>
    <col min="527" max="527" width="15.42578125" style="42" bestFit="1" customWidth="1"/>
    <col min="528" max="528" width="9.42578125" style="42" bestFit="1" customWidth="1"/>
    <col min="529" max="768" width="9.140625" style="42"/>
    <col min="769" max="769" width="9.5703125" style="42" customWidth="1"/>
    <col min="770" max="770" width="12" style="42" bestFit="1" customWidth="1"/>
    <col min="771" max="771" width="5.7109375" style="42" customWidth="1"/>
    <col min="772" max="772" width="72" style="42" customWidth="1"/>
    <col min="773" max="774" width="0" style="42" hidden="1" customWidth="1"/>
    <col min="775" max="775" width="20.140625" style="42" customWidth="1"/>
    <col min="776" max="776" width="15.42578125" style="42" customWidth="1"/>
    <col min="777" max="777" width="14.5703125" style="42" customWidth="1"/>
    <col min="778" max="779" width="15.42578125" style="42" bestFit="1" customWidth="1"/>
    <col min="780" max="780" width="11.7109375" style="42" bestFit="1" customWidth="1"/>
    <col min="781" max="781" width="15.42578125" style="42" bestFit="1" customWidth="1"/>
    <col min="782" max="782" width="9.42578125" style="42" bestFit="1" customWidth="1"/>
    <col min="783" max="783" width="15.42578125" style="42" bestFit="1" customWidth="1"/>
    <col min="784" max="784" width="9.42578125" style="42" bestFit="1" customWidth="1"/>
    <col min="785" max="1024" width="9.140625" style="42"/>
    <col min="1025" max="1025" width="9.5703125" style="42" customWidth="1"/>
    <col min="1026" max="1026" width="12" style="42" bestFit="1" customWidth="1"/>
    <col min="1027" max="1027" width="5.7109375" style="42" customWidth="1"/>
    <col min="1028" max="1028" width="72" style="42" customWidth="1"/>
    <col min="1029" max="1030" width="0" style="42" hidden="1" customWidth="1"/>
    <col min="1031" max="1031" width="20.140625" style="42" customWidth="1"/>
    <col min="1032" max="1032" width="15.42578125" style="42" customWidth="1"/>
    <col min="1033" max="1033" width="14.5703125" style="42" customWidth="1"/>
    <col min="1034" max="1035" width="15.42578125" style="42" bestFit="1" customWidth="1"/>
    <col min="1036" max="1036" width="11.7109375" style="42" bestFit="1" customWidth="1"/>
    <col min="1037" max="1037" width="15.42578125" style="42" bestFit="1" customWidth="1"/>
    <col min="1038" max="1038" width="9.42578125" style="42" bestFit="1" customWidth="1"/>
    <col min="1039" max="1039" width="15.42578125" style="42" bestFit="1" customWidth="1"/>
    <col min="1040" max="1040" width="9.42578125" style="42" bestFit="1" customWidth="1"/>
    <col min="1041" max="1280" width="9.140625" style="42"/>
    <col min="1281" max="1281" width="9.5703125" style="42" customWidth="1"/>
    <col min="1282" max="1282" width="12" style="42" bestFit="1" customWidth="1"/>
    <col min="1283" max="1283" width="5.7109375" style="42" customWidth="1"/>
    <col min="1284" max="1284" width="72" style="42" customWidth="1"/>
    <col min="1285" max="1286" width="0" style="42" hidden="1" customWidth="1"/>
    <col min="1287" max="1287" width="20.140625" style="42" customWidth="1"/>
    <col min="1288" max="1288" width="15.42578125" style="42" customWidth="1"/>
    <col min="1289" max="1289" width="14.5703125" style="42" customWidth="1"/>
    <col min="1290" max="1291" width="15.42578125" style="42" bestFit="1" customWidth="1"/>
    <col min="1292" max="1292" width="11.7109375" style="42" bestFit="1" customWidth="1"/>
    <col min="1293" max="1293" width="15.42578125" style="42" bestFit="1" customWidth="1"/>
    <col min="1294" max="1294" width="9.42578125" style="42" bestFit="1" customWidth="1"/>
    <col min="1295" max="1295" width="15.42578125" style="42" bestFit="1" customWidth="1"/>
    <col min="1296" max="1296" width="9.42578125" style="42" bestFit="1" customWidth="1"/>
    <col min="1297" max="1536" width="9.140625" style="42"/>
    <col min="1537" max="1537" width="9.5703125" style="42" customWidth="1"/>
    <col min="1538" max="1538" width="12" style="42" bestFit="1" customWidth="1"/>
    <col min="1539" max="1539" width="5.7109375" style="42" customWidth="1"/>
    <col min="1540" max="1540" width="72" style="42" customWidth="1"/>
    <col min="1541" max="1542" width="0" style="42" hidden="1" customWidth="1"/>
    <col min="1543" max="1543" width="20.140625" style="42" customWidth="1"/>
    <col min="1544" max="1544" width="15.42578125" style="42" customWidth="1"/>
    <col min="1545" max="1545" width="14.5703125" style="42" customWidth="1"/>
    <col min="1546" max="1547" width="15.42578125" style="42" bestFit="1" customWidth="1"/>
    <col min="1548" max="1548" width="11.7109375" style="42" bestFit="1" customWidth="1"/>
    <col min="1549" max="1549" width="15.42578125" style="42" bestFit="1" customWidth="1"/>
    <col min="1550" max="1550" width="9.42578125" style="42" bestFit="1" customWidth="1"/>
    <col min="1551" max="1551" width="15.42578125" style="42" bestFit="1" customWidth="1"/>
    <col min="1552" max="1552" width="9.42578125" style="42" bestFit="1" customWidth="1"/>
    <col min="1553" max="1792" width="9.140625" style="42"/>
    <col min="1793" max="1793" width="9.5703125" style="42" customWidth="1"/>
    <col min="1794" max="1794" width="12" style="42" bestFit="1" customWidth="1"/>
    <col min="1795" max="1795" width="5.7109375" style="42" customWidth="1"/>
    <col min="1796" max="1796" width="72" style="42" customWidth="1"/>
    <col min="1797" max="1798" width="0" style="42" hidden="1" customWidth="1"/>
    <col min="1799" max="1799" width="20.140625" style="42" customWidth="1"/>
    <col min="1800" max="1800" width="15.42578125" style="42" customWidth="1"/>
    <col min="1801" max="1801" width="14.5703125" style="42" customWidth="1"/>
    <col min="1802" max="1803" width="15.42578125" style="42" bestFit="1" customWidth="1"/>
    <col min="1804" max="1804" width="11.7109375" style="42" bestFit="1" customWidth="1"/>
    <col min="1805" max="1805" width="15.42578125" style="42" bestFit="1" customWidth="1"/>
    <col min="1806" max="1806" width="9.42578125" style="42" bestFit="1" customWidth="1"/>
    <col min="1807" max="1807" width="15.42578125" style="42" bestFit="1" customWidth="1"/>
    <col min="1808" max="1808" width="9.42578125" style="42" bestFit="1" customWidth="1"/>
    <col min="1809" max="2048" width="9.140625" style="42"/>
    <col min="2049" max="2049" width="9.5703125" style="42" customWidth="1"/>
    <col min="2050" max="2050" width="12" style="42" bestFit="1" customWidth="1"/>
    <col min="2051" max="2051" width="5.7109375" style="42" customWidth="1"/>
    <col min="2052" max="2052" width="72" style="42" customWidth="1"/>
    <col min="2053" max="2054" width="0" style="42" hidden="1" customWidth="1"/>
    <col min="2055" max="2055" width="20.140625" style="42" customWidth="1"/>
    <col min="2056" max="2056" width="15.42578125" style="42" customWidth="1"/>
    <col min="2057" max="2057" width="14.5703125" style="42" customWidth="1"/>
    <col min="2058" max="2059" width="15.42578125" style="42" bestFit="1" customWidth="1"/>
    <col min="2060" max="2060" width="11.7109375" style="42" bestFit="1" customWidth="1"/>
    <col min="2061" max="2061" width="15.42578125" style="42" bestFit="1" customWidth="1"/>
    <col min="2062" max="2062" width="9.42578125" style="42" bestFit="1" customWidth="1"/>
    <col min="2063" max="2063" width="15.42578125" style="42" bestFit="1" customWidth="1"/>
    <col min="2064" max="2064" width="9.42578125" style="42" bestFit="1" customWidth="1"/>
    <col min="2065" max="2304" width="9.140625" style="42"/>
    <col min="2305" max="2305" width="9.5703125" style="42" customWidth="1"/>
    <col min="2306" max="2306" width="12" style="42" bestFit="1" customWidth="1"/>
    <col min="2307" max="2307" width="5.7109375" style="42" customWidth="1"/>
    <col min="2308" max="2308" width="72" style="42" customWidth="1"/>
    <col min="2309" max="2310" width="0" style="42" hidden="1" customWidth="1"/>
    <col min="2311" max="2311" width="20.140625" style="42" customWidth="1"/>
    <col min="2312" max="2312" width="15.42578125" style="42" customWidth="1"/>
    <col min="2313" max="2313" width="14.5703125" style="42" customWidth="1"/>
    <col min="2314" max="2315" width="15.42578125" style="42" bestFit="1" customWidth="1"/>
    <col min="2316" max="2316" width="11.7109375" style="42" bestFit="1" customWidth="1"/>
    <col min="2317" max="2317" width="15.42578125" style="42" bestFit="1" customWidth="1"/>
    <col min="2318" max="2318" width="9.42578125" style="42" bestFit="1" customWidth="1"/>
    <col min="2319" max="2319" width="15.42578125" style="42" bestFit="1" customWidth="1"/>
    <col min="2320" max="2320" width="9.42578125" style="42" bestFit="1" customWidth="1"/>
    <col min="2321" max="2560" width="9.140625" style="42"/>
    <col min="2561" max="2561" width="9.5703125" style="42" customWidth="1"/>
    <col min="2562" max="2562" width="12" style="42" bestFit="1" customWidth="1"/>
    <col min="2563" max="2563" width="5.7109375" style="42" customWidth="1"/>
    <col min="2564" max="2564" width="72" style="42" customWidth="1"/>
    <col min="2565" max="2566" width="0" style="42" hidden="1" customWidth="1"/>
    <col min="2567" max="2567" width="20.140625" style="42" customWidth="1"/>
    <col min="2568" max="2568" width="15.42578125" style="42" customWidth="1"/>
    <col min="2569" max="2569" width="14.5703125" style="42" customWidth="1"/>
    <col min="2570" max="2571" width="15.42578125" style="42" bestFit="1" customWidth="1"/>
    <col min="2572" max="2572" width="11.7109375" style="42" bestFit="1" customWidth="1"/>
    <col min="2573" max="2573" width="15.42578125" style="42" bestFit="1" customWidth="1"/>
    <col min="2574" max="2574" width="9.42578125" style="42" bestFit="1" customWidth="1"/>
    <col min="2575" max="2575" width="15.42578125" style="42" bestFit="1" customWidth="1"/>
    <col min="2576" max="2576" width="9.42578125" style="42" bestFit="1" customWidth="1"/>
    <col min="2577" max="2816" width="9.140625" style="42"/>
    <col min="2817" max="2817" width="9.5703125" style="42" customWidth="1"/>
    <col min="2818" max="2818" width="12" style="42" bestFit="1" customWidth="1"/>
    <col min="2819" max="2819" width="5.7109375" style="42" customWidth="1"/>
    <col min="2820" max="2820" width="72" style="42" customWidth="1"/>
    <col min="2821" max="2822" width="0" style="42" hidden="1" customWidth="1"/>
    <col min="2823" max="2823" width="20.140625" style="42" customWidth="1"/>
    <col min="2824" max="2824" width="15.42578125" style="42" customWidth="1"/>
    <col min="2825" max="2825" width="14.5703125" style="42" customWidth="1"/>
    <col min="2826" max="2827" width="15.42578125" style="42" bestFit="1" customWidth="1"/>
    <col min="2828" max="2828" width="11.7109375" style="42" bestFit="1" customWidth="1"/>
    <col min="2829" max="2829" width="15.42578125" style="42" bestFit="1" customWidth="1"/>
    <col min="2830" max="2830" width="9.42578125" style="42" bestFit="1" customWidth="1"/>
    <col min="2831" max="2831" width="15.42578125" style="42" bestFit="1" customWidth="1"/>
    <col min="2832" max="2832" width="9.42578125" style="42" bestFit="1" customWidth="1"/>
    <col min="2833" max="3072" width="9.140625" style="42"/>
    <col min="3073" max="3073" width="9.5703125" style="42" customWidth="1"/>
    <col min="3074" max="3074" width="12" style="42" bestFit="1" customWidth="1"/>
    <col min="3075" max="3075" width="5.7109375" style="42" customWidth="1"/>
    <col min="3076" max="3076" width="72" style="42" customWidth="1"/>
    <col min="3077" max="3078" width="0" style="42" hidden="1" customWidth="1"/>
    <col min="3079" max="3079" width="20.140625" style="42" customWidth="1"/>
    <col min="3080" max="3080" width="15.42578125" style="42" customWidth="1"/>
    <col min="3081" max="3081" width="14.5703125" style="42" customWidth="1"/>
    <col min="3082" max="3083" width="15.42578125" style="42" bestFit="1" customWidth="1"/>
    <col min="3084" max="3084" width="11.7109375" style="42" bestFit="1" customWidth="1"/>
    <col min="3085" max="3085" width="15.42578125" style="42" bestFit="1" customWidth="1"/>
    <col min="3086" max="3086" width="9.42578125" style="42" bestFit="1" customWidth="1"/>
    <col min="3087" max="3087" width="15.42578125" style="42" bestFit="1" customWidth="1"/>
    <col min="3088" max="3088" width="9.42578125" style="42" bestFit="1" customWidth="1"/>
    <col min="3089" max="3328" width="9.140625" style="42"/>
    <col min="3329" max="3329" width="9.5703125" style="42" customWidth="1"/>
    <col min="3330" max="3330" width="12" style="42" bestFit="1" customWidth="1"/>
    <col min="3331" max="3331" width="5.7109375" style="42" customWidth="1"/>
    <col min="3332" max="3332" width="72" style="42" customWidth="1"/>
    <col min="3333" max="3334" width="0" style="42" hidden="1" customWidth="1"/>
    <col min="3335" max="3335" width="20.140625" style="42" customWidth="1"/>
    <col min="3336" max="3336" width="15.42578125" style="42" customWidth="1"/>
    <col min="3337" max="3337" width="14.5703125" style="42" customWidth="1"/>
    <col min="3338" max="3339" width="15.42578125" style="42" bestFit="1" customWidth="1"/>
    <col min="3340" max="3340" width="11.7109375" style="42" bestFit="1" customWidth="1"/>
    <col min="3341" max="3341" width="15.42578125" style="42" bestFit="1" customWidth="1"/>
    <col min="3342" max="3342" width="9.42578125" style="42" bestFit="1" customWidth="1"/>
    <col min="3343" max="3343" width="15.42578125" style="42" bestFit="1" customWidth="1"/>
    <col min="3344" max="3344" width="9.42578125" style="42" bestFit="1" customWidth="1"/>
    <col min="3345" max="3584" width="9.140625" style="42"/>
    <col min="3585" max="3585" width="9.5703125" style="42" customWidth="1"/>
    <col min="3586" max="3586" width="12" style="42" bestFit="1" customWidth="1"/>
    <col min="3587" max="3587" width="5.7109375" style="42" customWidth="1"/>
    <col min="3588" max="3588" width="72" style="42" customWidth="1"/>
    <col min="3589" max="3590" width="0" style="42" hidden="1" customWidth="1"/>
    <col min="3591" max="3591" width="20.140625" style="42" customWidth="1"/>
    <col min="3592" max="3592" width="15.42578125" style="42" customWidth="1"/>
    <col min="3593" max="3593" width="14.5703125" style="42" customWidth="1"/>
    <col min="3594" max="3595" width="15.42578125" style="42" bestFit="1" customWidth="1"/>
    <col min="3596" max="3596" width="11.7109375" style="42" bestFit="1" customWidth="1"/>
    <col min="3597" max="3597" width="15.42578125" style="42" bestFit="1" customWidth="1"/>
    <col min="3598" max="3598" width="9.42578125" style="42" bestFit="1" customWidth="1"/>
    <col min="3599" max="3599" width="15.42578125" style="42" bestFit="1" customWidth="1"/>
    <col min="3600" max="3600" width="9.42578125" style="42" bestFit="1" customWidth="1"/>
    <col min="3601" max="3840" width="9.140625" style="42"/>
    <col min="3841" max="3841" width="9.5703125" style="42" customWidth="1"/>
    <col min="3842" max="3842" width="12" style="42" bestFit="1" customWidth="1"/>
    <col min="3843" max="3843" width="5.7109375" style="42" customWidth="1"/>
    <col min="3844" max="3844" width="72" style="42" customWidth="1"/>
    <col min="3845" max="3846" width="0" style="42" hidden="1" customWidth="1"/>
    <col min="3847" max="3847" width="20.140625" style="42" customWidth="1"/>
    <col min="3848" max="3848" width="15.42578125" style="42" customWidth="1"/>
    <col min="3849" max="3849" width="14.5703125" style="42" customWidth="1"/>
    <col min="3850" max="3851" width="15.42578125" style="42" bestFit="1" customWidth="1"/>
    <col min="3852" max="3852" width="11.7109375" style="42" bestFit="1" customWidth="1"/>
    <col min="3853" max="3853" width="15.42578125" style="42" bestFit="1" customWidth="1"/>
    <col min="3854" max="3854" width="9.42578125" style="42" bestFit="1" customWidth="1"/>
    <col min="3855" max="3855" width="15.42578125" style="42" bestFit="1" customWidth="1"/>
    <col min="3856" max="3856" width="9.42578125" style="42" bestFit="1" customWidth="1"/>
    <col min="3857" max="4096" width="9.140625" style="42"/>
    <col min="4097" max="4097" width="9.5703125" style="42" customWidth="1"/>
    <col min="4098" max="4098" width="12" style="42" bestFit="1" customWidth="1"/>
    <col min="4099" max="4099" width="5.7109375" style="42" customWidth="1"/>
    <col min="4100" max="4100" width="72" style="42" customWidth="1"/>
    <col min="4101" max="4102" width="0" style="42" hidden="1" customWidth="1"/>
    <col min="4103" max="4103" width="20.140625" style="42" customWidth="1"/>
    <col min="4104" max="4104" width="15.42578125" style="42" customWidth="1"/>
    <col min="4105" max="4105" width="14.5703125" style="42" customWidth="1"/>
    <col min="4106" max="4107" width="15.42578125" style="42" bestFit="1" customWidth="1"/>
    <col min="4108" max="4108" width="11.7109375" style="42" bestFit="1" customWidth="1"/>
    <col min="4109" max="4109" width="15.42578125" style="42" bestFit="1" customWidth="1"/>
    <col min="4110" max="4110" width="9.42578125" style="42" bestFit="1" customWidth="1"/>
    <col min="4111" max="4111" width="15.42578125" style="42" bestFit="1" customWidth="1"/>
    <col min="4112" max="4112" width="9.42578125" style="42" bestFit="1" customWidth="1"/>
    <col min="4113" max="4352" width="9.140625" style="42"/>
    <col min="4353" max="4353" width="9.5703125" style="42" customWidth="1"/>
    <col min="4354" max="4354" width="12" style="42" bestFit="1" customWidth="1"/>
    <col min="4355" max="4355" width="5.7109375" style="42" customWidth="1"/>
    <col min="4356" max="4356" width="72" style="42" customWidth="1"/>
    <col min="4357" max="4358" width="0" style="42" hidden="1" customWidth="1"/>
    <col min="4359" max="4359" width="20.140625" style="42" customWidth="1"/>
    <col min="4360" max="4360" width="15.42578125" style="42" customWidth="1"/>
    <col min="4361" max="4361" width="14.5703125" style="42" customWidth="1"/>
    <col min="4362" max="4363" width="15.42578125" style="42" bestFit="1" customWidth="1"/>
    <col min="4364" max="4364" width="11.7109375" style="42" bestFit="1" customWidth="1"/>
    <col min="4365" max="4365" width="15.42578125" style="42" bestFit="1" customWidth="1"/>
    <col min="4366" max="4366" width="9.42578125" style="42" bestFit="1" customWidth="1"/>
    <col min="4367" max="4367" width="15.42578125" style="42" bestFit="1" customWidth="1"/>
    <col min="4368" max="4368" width="9.42578125" style="42" bestFit="1" customWidth="1"/>
    <col min="4369" max="4608" width="9.140625" style="42"/>
    <col min="4609" max="4609" width="9.5703125" style="42" customWidth="1"/>
    <col min="4610" max="4610" width="12" style="42" bestFit="1" customWidth="1"/>
    <col min="4611" max="4611" width="5.7109375" style="42" customWidth="1"/>
    <col min="4612" max="4612" width="72" style="42" customWidth="1"/>
    <col min="4613" max="4614" width="0" style="42" hidden="1" customWidth="1"/>
    <col min="4615" max="4615" width="20.140625" style="42" customWidth="1"/>
    <col min="4616" max="4616" width="15.42578125" style="42" customWidth="1"/>
    <col min="4617" max="4617" width="14.5703125" style="42" customWidth="1"/>
    <col min="4618" max="4619" width="15.42578125" style="42" bestFit="1" customWidth="1"/>
    <col min="4620" max="4620" width="11.7109375" style="42" bestFit="1" customWidth="1"/>
    <col min="4621" max="4621" width="15.42578125" style="42" bestFit="1" customWidth="1"/>
    <col min="4622" max="4622" width="9.42578125" style="42" bestFit="1" customWidth="1"/>
    <col min="4623" max="4623" width="15.42578125" style="42" bestFit="1" customWidth="1"/>
    <col min="4624" max="4624" width="9.42578125" style="42" bestFit="1" customWidth="1"/>
    <col min="4625" max="4864" width="9.140625" style="42"/>
    <col min="4865" max="4865" width="9.5703125" style="42" customWidth="1"/>
    <col min="4866" max="4866" width="12" style="42" bestFit="1" customWidth="1"/>
    <col min="4867" max="4867" width="5.7109375" style="42" customWidth="1"/>
    <col min="4868" max="4868" width="72" style="42" customWidth="1"/>
    <col min="4869" max="4870" width="0" style="42" hidden="1" customWidth="1"/>
    <col min="4871" max="4871" width="20.140625" style="42" customWidth="1"/>
    <col min="4872" max="4872" width="15.42578125" style="42" customWidth="1"/>
    <col min="4873" max="4873" width="14.5703125" style="42" customWidth="1"/>
    <col min="4874" max="4875" width="15.42578125" style="42" bestFit="1" customWidth="1"/>
    <col min="4876" max="4876" width="11.7109375" style="42" bestFit="1" customWidth="1"/>
    <col min="4877" max="4877" width="15.42578125" style="42" bestFit="1" customWidth="1"/>
    <col min="4878" max="4878" width="9.42578125" style="42" bestFit="1" customWidth="1"/>
    <col min="4879" max="4879" width="15.42578125" style="42" bestFit="1" customWidth="1"/>
    <col min="4880" max="4880" width="9.42578125" style="42" bestFit="1" customWidth="1"/>
    <col min="4881" max="5120" width="9.140625" style="42"/>
    <col min="5121" max="5121" width="9.5703125" style="42" customWidth="1"/>
    <col min="5122" max="5122" width="12" style="42" bestFit="1" customWidth="1"/>
    <col min="5123" max="5123" width="5.7109375" style="42" customWidth="1"/>
    <col min="5124" max="5124" width="72" style="42" customWidth="1"/>
    <col min="5125" max="5126" width="0" style="42" hidden="1" customWidth="1"/>
    <col min="5127" max="5127" width="20.140625" style="42" customWidth="1"/>
    <col min="5128" max="5128" width="15.42578125" style="42" customWidth="1"/>
    <col min="5129" max="5129" width="14.5703125" style="42" customWidth="1"/>
    <col min="5130" max="5131" width="15.42578125" style="42" bestFit="1" customWidth="1"/>
    <col min="5132" max="5132" width="11.7109375" style="42" bestFit="1" customWidth="1"/>
    <col min="5133" max="5133" width="15.42578125" style="42" bestFit="1" customWidth="1"/>
    <col min="5134" max="5134" width="9.42578125" style="42" bestFit="1" customWidth="1"/>
    <col min="5135" max="5135" width="15.42578125" style="42" bestFit="1" customWidth="1"/>
    <col min="5136" max="5136" width="9.42578125" style="42" bestFit="1" customWidth="1"/>
    <col min="5137" max="5376" width="9.140625" style="42"/>
    <col min="5377" max="5377" width="9.5703125" style="42" customWidth="1"/>
    <col min="5378" max="5378" width="12" style="42" bestFit="1" customWidth="1"/>
    <col min="5379" max="5379" width="5.7109375" style="42" customWidth="1"/>
    <col min="5380" max="5380" width="72" style="42" customWidth="1"/>
    <col min="5381" max="5382" width="0" style="42" hidden="1" customWidth="1"/>
    <col min="5383" max="5383" width="20.140625" style="42" customWidth="1"/>
    <col min="5384" max="5384" width="15.42578125" style="42" customWidth="1"/>
    <col min="5385" max="5385" width="14.5703125" style="42" customWidth="1"/>
    <col min="5386" max="5387" width="15.42578125" style="42" bestFit="1" customWidth="1"/>
    <col min="5388" max="5388" width="11.7109375" style="42" bestFit="1" customWidth="1"/>
    <col min="5389" max="5389" width="15.42578125" style="42" bestFit="1" customWidth="1"/>
    <col min="5390" max="5390" width="9.42578125" style="42" bestFit="1" customWidth="1"/>
    <col min="5391" max="5391" width="15.42578125" style="42" bestFit="1" customWidth="1"/>
    <col min="5392" max="5392" width="9.42578125" style="42" bestFit="1" customWidth="1"/>
    <col min="5393" max="5632" width="9.140625" style="42"/>
    <col min="5633" max="5633" width="9.5703125" style="42" customWidth="1"/>
    <col min="5634" max="5634" width="12" style="42" bestFit="1" customWidth="1"/>
    <col min="5635" max="5635" width="5.7109375" style="42" customWidth="1"/>
    <col min="5636" max="5636" width="72" style="42" customWidth="1"/>
    <col min="5637" max="5638" width="0" style="42" hidden="1" customWidth="1"/>
    <col min="5639" max="5639" width="20.140625" style="42" customWidth="1"/>
    <col min="5640" max="5640" width="15.42578125" style="42" customWidth="1"/>
    <col min="5641" max="5641" width="14.5703125" style="42" customWidth="1"/>
    <col min="5642" max="5643" width="15.42578125" style="42" bestFit="1" customWidth="1"/>
    <col min="5644" max="5644" width="11.7109375" style="42" bestFit="1" customWidth="1"/>
    <col min="5645" max="5645" width="15.42578125" style="42" bestFit="1" customWidth="1"/>
    <col min="5646" max="5646" width="9.42578125" style="42" bestFit="1" customWidth="1"/>
    <col min="5647" max="5647" width="15.42578125" style="42" bestFit="1" customWidth="1"/>
    <col min="5648" max="5648" width="9.42578125" style="42" bestFit="1" customWidth="1"/>
    <col min="5649" max="5888" width="9.140625" style="42"/>
    <col min="5889" max="5889" width="9.5703125" style="42" customWidth="1"/>
    <col min="5890" max="5890" width="12" style="42" bestFit="1" customWidth="1"/>
    <col min="5891" max="5891" width="5.7109375" style="42" customWidth="1"/>
    <col min="5892" max="5892" width="72" style="42" customWidth="1"/>
    <col min="5893" max="5894" width="0" style="42" hidden="1" customWidth="1"/>
    <col min="5895" max="5895" width="20.140625" style="42" customWidth="1"/>
    <col min="5896" max="5896" width="15.42578125" style="42" customWidth="1"/>
    <col min="5897" max="5897" width="14.5703125" style="42" customWidth="1"/>
    <col min="5898" max="5899" width="15.42578125" style="42" bestFit="1" customWidth="1"/>
    <col min="5900" max="5900" width="11.7109375" style="42" bestFit="1" customWidth="1"/>
    <col min="5901" max="5901" width="15.42578125" style="42" bestFit="1" customWidth="1"/>
    <col min="5902" max="5902" width="9.42578125" style="42" bestFit="1" customWidth="1"/>
    <col min="5903" max="5903" width="15.42578125" style="42" bestFit="1" customWidth="1"/>
    <col min="5904" max="5904" width="9.42578125" style="42" bestFit="1" customWidth="1"/>
    <col min="5905" max="6144" width="9.140625" style="42"/>
    <col min="6145" max="6145" width="9.5703125" style="42" customWidth="1"/>
    <col min="6146" max="6146" width="12" style="42" bestFit="1" customWidth="1"/>
    <col min="6147" max="6147" width="5.7109375" style="42" customWidth="1"/>
    <col min="6148" max="6148" width="72" style="42" customWidth="1"/>
    <col min="6149" max="6150" width="0" style="42" hidden="1" customWidth="1"/>
    <col min="6151" max="6151" width="20.140625" style="42" customWidth="1"/>
    <col min="6152" max="6152" width="15.42578125" style="42" customWidth="1"/>
    <col min="6153" max="6153" width="14.5703125" style="42" customWidth="1"/>
    <col min="6154" max="6155" width="15.42578125" style="42" bestFit="1" customWidth="1"/>
    <col min="6156" max="6156" width="11.7109375" style="42" bestFit="1" customWidth="1"/>
    <col min="6157" max="6157" width="15.42578125" style="42" bestFit="1" customWidth="1"/>
    <col min="6158" max="6158" width="9.42578125" style="42" bestFit="1" customWidth="1"/>
    <col min="6159" max="6159" width="15.42578125" style="42" bestFit="1" customWidth="1"/>
    <col min="6160" max="6160" width="9.42578125" style="42" bestFit="1" customWidth="1"/>
    <col min="6161" max="6400" width="9.140625" style="42"/>
    <col min="6401" max="6401" width="9.5703125" style="42" customWidth="1"/>
    <col min="6402" max="6402" width="12" style="42" bestFit="1" customWidth="1"/>
    <col min="6403" max="6403" width="5.7109375" style="42" customWidth="1"/>
    <col min="6404" max="6404" width="72" style="42" customWidth="1"/>
    <col min="6405" max="6406" width="0" style="42" hidden="1" customWidth="1"/>
    <col min="6407" max="6407" width="20.140625" style="42" customWidth="1"/>
    <col min="6408" max="6408" width="15.42578125" style="42" customWidth="1"/>
    <col min="6409" max="6409" width="14.5703125" style="42" customWidth="1"/>
    <col min="6410" max="6411" width="15.42578125" style="42" bestFit="1" customWidth="1"/>
    <col min="6412" max="6412" width="11.7109375" style="42" bestFit="1" customWidth="1"/>
    <col min="6413" max="6413" width="15.42578125" style="42" bestFit="1" customWidth="1"/>
    <col min="6414" max="6414" width="9.42578125" style="42" bestFit="1" customWidth="1"/>
    <col min="6415" max="6415" width="15.42578125" style="42" bestFit="1" customWidth="1"/>
    <col min="6416" max="6416" width="9.42578125" style="42" bestFit="1" customWidth="1"/>
    <col min="6417" max="6656" width="9.140625" style="42"/>
    <col min="6657" max="6657" width="9.5703125" style="42" customWidth="1"/>
    <col min="6658" max="6658" width="12" style="42" bestFit="1" customWidth="1"/>
    <col min="6659" max="6659" width="5.7109375" style="42" customWidth="1"/>
    <col min="6660" max="6660" width="72" style="42" customWidth="1"/>
    <col min="6661" max="6662" width="0" style="42" hidden="1" customWidth="1"/>
    <col min="6663" max="6663" width="20.140625" style="42" customWidth="1"/>
    <col min="6664" max="6664" width="15.42578125" style="42" customWidth="1"/>
    <col min="6665" max="6665" width="14.5703125" style="42" customWidth="1"/>
    <col min="6666" max="6667" width="15.42578125" style="42" bestFit="1" customWidth="1"/>
    <col min="6668" max="6668" width="11.7109375" style="42" bestFit="1" customWidth="1"/>
    <col min="6669" max="6669" width="15.42578125" style="42" bestFit="1" customWidth="1"/>
    <col min="6670" max="6670" width="9.42578125" style="42" bestFit="1" customWidth="1"/>
    <col min="6671" max="6671" width="15.42578125" style="42" bestFit="1" customWidth="1"/>
    <col min="6672" max="6672" width="9.42578125" style="42" bestFit="1" customWidth="1"/>
    <col min="6673" max="6912" width="9.140625" style="42"/>
    <col min="6913" max="6913" width="9.5703125" style="42" customWidth="1"/>
    <col min="6914" max="6914" width="12" style="42" bestFit="1" customWidth="1"/>
    <col min="6915" max="6915" width="5.7109375" style="42" customWidth="1"/>
    <col min="6916" max="6916" width="72" style="42" customWidth="1"/>
    <col min="6917" max="6918" width="0" style="42" hidden="1" customWidth="1"/>
    <col min="6919" max="6919" width="20.140625" style="42" customWidth="1"/>
    <col min="6920" max="6920" width="15.42578125" style="42" customWidth="1"/>
    <col min="6921" max="6921" width="14.5703125" style="42" customWidth="1"/>
    <col min="6922" max="6923" width="15.42578125" style="42" bestFit="1" customWidth="1"/>
    <col min="6924" max="6924" width="11.7109375" style="42" bestFit="1" customWidth="1"/>
    <col min="6925" max="6925" width="15.42578125" style="42" bestFit="1" customWidth="1"/>
    <col min="6926" max="6926" width="9.42578125" style="42" bestFit="1" customWidth="1"/>
    <col min="6927" max="6927" width="15.42578125" style="42" bestFit="1" customWidth="1"/>
    <col min="6928" max="6928" width="9.42578125" style="42" bestFit="1" customWidth="1"/>
    <col min="6929" max="7168" width="9.140625" style="42"/>
    <col min="7169" max="7169" width="9.5703125" style="42" customWidth="1"/>
    <col min="7170" max="7170" width="12" style="42" bestFit="1" customWidth="1"/>
    <col min="7171" max="7171" width="5.7109375" style="42" customWidth="1"/>
    <col min="7172" max="7172" width="72" style="42" customWidth="1"/>
    <col min="7173" max="7174" width="0" style="42" hidden="1" customWidth="1"/>
    <col min="7175" max="7175" width="20.140625" style="42" customWidth="1"/>
    <col min="7176" max="7176" width="15.42578125" style="42" customWidth="1"/>
    <col min="7177" max="7177" width="14.5703125" style="42" customWidth="1"/>
    <col min="7178" max="7179" width="15.42578125" style="42" bestFit="1" customWidth="1"/>
    <col min="7180" max="7180" width="11.7109375" style="42" bestFit="1" customWidth="1"/>
    <col min="7181" max="7181" width="15.42578125" style="42" bestFit="1" customWidth="1"/>
    <col min="7182" max="7182" width="9.42578125" style="42" bestFit="1" customWidth="1"/>
    <col min="7183" max="7183" width="15.42578125" style="42" bestFit="1" customWidth="1"/>
    <col min="7184" max="7184" width="9.42578125" style="42" bestFit="1" customWidth="1"/>
    <col min="7185" max="7424" width="9.140625" style="42"/>
    <col min="7425" max="7425" width="9.5703125" style="42" customWidth="1"/>
    <col min="7426" max="7426" width="12" style="42" bestFit="1" customWidth="1"/>
    <col min="7427" max="7427" width="5.7109375" style="42" customWidth="1"/>
    <col min="7428" max="7428" width="72" style="42" customWidth="1"/>
    <col min="7429" max="7430" width="0" style="42" hidden="1" customWidth="1"/>
    <col min="7431" max="7431" width="20.140625" style="42" customWidth="1"/>
    <col min="7432" max="7432" width="15.42578125" style="42" customWidth="1"/>
    <col min="7433" max="7433" width="14.5703125" style="42" customWidth="1"/>
    <col min="7434" max="7435" width="15.42578125" style="42" bestFit="1" customWidth="1"/>
    <col min="7436" max="7436" width="11.7109375" style="42" bestFit="1" customWidth="1"/>
    <col min="7437" max="7437" width="15.42578125" style="42" bestFit="1" customWidth="1"/>
    <col min="7438" max="7438" width="9.42578125" style="42" bestFit="1" customWidth="1"/>
    <col min="7439" max="7439" width="15.42578125" style="42" bestFit="1" customWidth="1"/>
    <col min="7440" max="7440" width="9.42578125" style="42" bestFit="1" customWidth="1"/>
    <col min="7441" max="7680" width="9.140625" style="42"/>
    <col min="7681" max="7681" width="9.5703125" style="42" customWidth="1"/>
    <col min="7682" max="7682" width="12" style="42" bestFit="1" customWidth="1"/>
    <col min="7683" max="7683" width="5.7109375" style="42" customWidth="1"/>
    <col min="7684" max="7684" width="72" style="42" customWidth="1"/>
    <col min="7685" max="7686" width="0" style="42" hidden="1" customWidth="1"/>
    <col min="7687" max="7687" width="20.140625" style="42" customWidth="1"/>
    <col min="7688" max="7688" width="15.42578125" style="42" customWidth="1"/>
    <col min="7689" max="7689" width="14.5703125" style="42" customWidth="1"/>
    <col min="7690" max="7691" width="15.42578125" style="42" bestFit="1" customWidth="1"/>
    <col min="7692" max="7692" width="11.7109375" style="42" bestFit="1" customWidth="1"/>
    <col min="7693" max="7693" width="15.42578125" style="42" bestFit="1" customWidth="1"/>
    <col min="7694" max="7694" width="9.42578125" style="42" bestFit="1" customWidth="1"/>
    <col min="7695" max="7695" width="15.42578125" style="42" bestFit="1" customWidth="1"/>
    <col min="7696" max="7696" width="9.42578125" style="42" bestFit="1" customWidth="1"/>
    <col min="7697" max="7936" width="9.140625" style="42"/>
    <col min="7937" max="7937" width="9.5703125" style="42" customWidth="1"/>
    <col min="7938" max="7938" width="12" style="42" bestFit="1" customWidth="1"/>
    <col min="7939" max="7939" width="5.7109375" style="42" customWidth="1"/>
    <col min="7940" max="7940" width="72" style="42" customWidth="1"/>
    <col min="7941" max="7942" width="0" style="42" hidden="1" customWidth="1"/>
    <col min="7943" max="7943" width="20.140625" style="42" customWidth="1"/>
    <col min="7944" max="7944" width="15.42578125" style="42" customWidth="1"/>
    <col min="7945" max="7945" width="14.5703125" style="42" customWidth="1"/>
    <col min="7946" max="7947" width="15.42578125" style="42" bestFit="1" customWidth="1"/>
    <col min="7948" max="7948" width="11.7109375" style="42" bestFit="1" customWidth="1"/>
    <col min="7949" max="7949" width="15.42578125" style="42" bestFit="1" customWidth="1"/>
    <col min="7950" max="7950" width="9.42578125" style="42" bestFit="1" customWidth="1"/>
    <col min="7951" max="7951" width="15.42578125" style="42" bestFit="1" customWidth="1"/>
    <col min="7952" max="7952" width="9.42578125" style="42" bestFit="1" customWidth="1"/>
    <col min="7953" max="8192" width="9.140625" style="42"/>
    <col min="8193" max="8193" width="9.5703125" style="42" customWidth="1"/>
    <col min="8194" max="8194" width="12" style="42" bestFit="1" customWidth="1"/>
    <col min="8195" max="8195" width="5.7109375" style="42" customWidth="1"/>
    <col min="8196" max="8196" width="72" style="42" customWidth="1"/>
    <col min="8197" max="8198" width="0" style="42" hidden="1" customWidth="1"/>
    <col min="8199" max="8199" width="20.140625" style="42" customWidth="1"/>
    <col min="8200" max="8200" width="15.42578125" style="42" customWidth="1"/>
    <col min="8201" max="8201" width="14.5703125" style="42" customWidth="1"/>
    <col min="8202" max="8203" width="15.42578125" style="42" bestFit="1" customWidth="1"/>
    <col min="8204" max="8204" width="11.7109375" style="42" bestFit="1" customWidth="1"/>
    <col min="8205" max="8205" width="15.42578125" style="42" bestFit="1" customWidth="1"/>
    <col min="8206" max="8206" width="9.42578125" style="42" bestFit="1" customWidth="1"/>
    <col min="8207" max="8207" width="15.42578125" style="42" bestFit="1" customWidth="1"/>
    <col min="8208" max="8208" width="9.42578125" style="42" bestFit="1" customWidth="1"/>
    <col min="8209" max="8448" width="9.140625" style="42"/>
    <col min="8449" max="8449" width="9.5703125" style="42" customWidth="1"/>
    <col min="8450" max="8450" width="12" style="42" bestFit="1" customWidth="1"/>
    <col min="8451" max="8451" width="5.7109375" style="42" customWidth="1"/>
    <col min="8452" max="8452" width="72" style="42" customWidth="1"/>
    <col min="8453" max="8454" width="0" style="42" hidden="1" customWidth="1"/>
    <col min="8455" max="8455" width="20.140625" style="42" customWidth="1"/>
    <col min="8456" max="8456" width="15.42578125" style="42" customWidth="1"/>
    <col min="8457" max="8457" width="14.5703125" style="42" customWidth="1"/>
    <col min="8458" max="8459" width="15.42578125" style="42" bestFit="1" customWidth="1"/>
    <col min="8460" max="8460" width="11.7109375" style="42" bestFit="1" customWidth="1"/>
    <col min="8461" max="8461" width="15.42578125" style="42" bestFit="1" customWidth="1"/>
    <col min="8462" max="8462" width="9.42578125" style="42" bestFit="1" customWidth="1"/>
    <col min="8463" max="8463" width="15.42578125" style="42" bestFit="1" customWidth="1"/>
    <col min="8464" max="8464" width="9.42578125" style="42" bestFit="1" customWidth="1"/>
    <col min="8465" max="8704" width="9.140625" style="42"/>
    <col min="8705" max="8705" width="9.5703125" style="42" customWidth="1"/>
    <col min="8706" max="8706" width="12" style="42" bestFit="1" customWidth="1"/>
    <col min="8707" max="8707" width="5.7109375" style="42" customWidth="1"/>
    <col min="8708" max="8708" width="72" style="42" customWidth="1"/>
    <col min="8709" max="8710" width="0" style="42" hidden="1" customWidth="1"/>
    <col min="8711" max="8711" width="20.140625" style="42" customWidth="1"/>
    <col min="8712" max="8712" width="15.42578125" style="42" customWidth="1"/>
    <col min="8713" max="8713" width="14.5703125" style="42" customWidth="1"/>
    <col min="8714" max="8715" width="15.42578125" style="42" bestFit="1" customWidth="1"/>
    <col min="8716" max="8716" width="11.7109375" style="42" bestFit="1" customWidth="1"/>
    <col min="8717" max="8717" width="15.42578125" style="42" bestFit="1" customWidth="1"/>
    <col min="8718" max="8718" width="9.42578125" style="42" bestFit="1" customWidth="1"/>
    <col min="8719" max="8719" width="15.42578125" style="42" bestFit="1" customWidth="1"/>
    <col min="8720" max="8720" width="9.42578125" style="42" bestFit="1" customWidth="1"/>
    <col min="8721" max="8960" width="9.140625" style="42"/>
    <col min="8961" max="8961" width="9.5703125" style="42" customWidth="1"/>
    <col min="8962" max="8962" width="12" style="42" bestFit="1" customWidth="1"/>
    <col min="8963" max="8963" width="5.7109375" style="42" customWidth="1"/>
    <col min="8964" max="8964" width="72" style="42" customWidth="1"/>
    <col min="8965" max="8966" width="0" style="42" hidden="1" customWidth="1"/>
    <col min="8967" max="8967" width="20.140625" style="42" customWidth="1"/>
    <col min="8968" max="8968" width="15.42578125" style="42" customWidth="1"/>
    <col min="8969" max="8969" width="14.5703125" style="42" customWidth="1"/>
    <col min="8970" max="8971" width="15.42578125" style="42" bestFit="1" customWidth="1"/>
    <col min="8972" max="8972" width="11.7109375" style="42" bestFit="1" customWidth="1"/>
    <col min="8973" max="8973" width="15.42578125" style="42" bestFit="1" customWidth="1"/>
    <col min="8974" max="8974" width="9.42578125" style="42" bestFit="1" customWidth="1"/>
    <col min="8975" max="8975" width="15.42578125" style="42" bestFit="1" customWidth="1"/>
    <col min="8976" max="8976" width="9.42578125" style="42" bestFit="1" customWidth="1"/>
    <col min="8977" max="9216" width="9.140625" style="42"/>
    <col min="9217" max="9217" width="9.5703125" style="42" customWidth="1"/>
    <col min="9218" max="9218" width="12" style="42" bestFit="1" customWidth="1"/>
    <col min="9219" max="9219" width="5.7109375" style="42" customWidth="1"/>
    <col min="9220" max="9220" width="72" style="42" customWidth="1"/>
    <col min="9221" max="9222" width="0" style="42" hidden="1" customWidth="1"/>
    <col min="9223" max="9223" width="20.140625" style="42" customWidth="1"/>
    <col min="9224" max="9224" width="15.42578125" style="42" customWidth="1"/>
    <col min="9225" max="9225" width="14.5703125" style="42" customWidth="1"/>
    <col min="9226" max="9227" width="15.42578125" style="42" bestFit="1" customWidth="1"/>
    <col min="9228" max="9228" width="11.7109375" style="42" bestFit="1" customWidth="1"/>
    <col min="9229" max="9229" width="15.42578125" style="42" bestFit="1" customWidth="1"/>
    <col min="9230" max="9230" width="9.42578125" style="42" bestFit="1" customWidth="1"/>
    <col min="9231" max="9231" width="15.42578125" style="42" bestFit="1" customWidth="1"/>
    <col min="9232" max="9232" width="9.42578125" style="42" bestFit="1" customWidth="1"/>
    <col min="9233" max="9472" width="9.140625" style="42"/>
    <col min="9473" max="9473" width="9.5703125" style="42" customWidth="1"/>
    <col min="9474" max="9474" width="12" style="42" bestFit="1" customWidth="1"/>
    <col min="9475" max="9475" width="5.7109375" style="42" customWidth="1"/>
    <col min="9476" max="9476" width="72" style="42" customWidth="1"/>
    <col min="9477" max="9478" width="0" style="42" hidden="1" customWidth="1"/>
    <col min="9479" max="9479" width="20.140625" style="42" customWidth="1"/>
    <col min="9480" max="9480" width="15.42578125" style="42" customWidth="1"/>
    <col min="9481" max="9481" width="14.5703125" style="42" customWidth="1"/>
    <col min="9482" max="9483" width="15.42578125" style="42" bestFit="1" customWidth="1"/>
    <col min="9484" max="9484" width="11.7109375" style="42" bestFit="1" customWidth="1"/>
    <col min="9485" max="9485" width="15.42578125" style="42" bestFit="1" customWidth="1"/>
    <col min="9486" max="9486" width="9.42578125" style="42" bestFit="1" customWidth="1"/>
    <col min="9487" max="9487" width="15.42578125" style="42" bestFit="1" customWidth="1"/>
    <col min="9488" max="9488" width="9.42578125" style="42" bestFit="1" customWidth="1"/>
    <col min="9489" max="9728" width="9.140625" style="42"/>
    <col min="9729" max="9729" width="9.5703125" style="42" customWidth="1"/>
    <col min="9730" max="9730" width="12" style="42" bestFit="1" customWidth="1"/>
    <col min="9731" max="9731" width="5.7109375" style="42" customWidth="1"/>
    <col min="9732" max="9732" width="72" style="42" customWidth="1"/>
    <col min="9733" max="9734" width="0" style="42" hidden="1" customWidth="1"/>
    <col min="9735" max="9735" width="20.140625" style="42" customWidth="1"/>
    <col min="9736" max="9736" width="15.42578125" style="42" customWidth="1"/>
    <col min="9737" max="9737" width="14.5703125" style="42" customWidth="1"/>
    <col min="9738" max="9739" width="15.42578125" style="42" bestFit="1" customWidth="1"/>
    <col min="9740" max="9740" width="11.7109375" style="42" bestFit="1" customWidth="1"/>
    <col min="9741" max="9741" width="15.42578125" style="42" bestFit="1" customWidth="1"/>
    <col min="9742" max="9742" width="9.42578125" style="42" bestFit="1" customWidth="1"/>
    <col min="9743" max="9743" width="15.42578125" style="42" bestFit="1" customWidth="1"/>
    <col min="9744" max="9744" width="9.42578125" style="42" bestFit="1" customWidth="1"/>
    <col min="9745" max="9984" width="9.140625" style="42"/>
    <col min="9985" max="9985" width="9.5703125" style="42" customWidth="1"/>
    <col min="9986" max="9986" width="12" style="42" bestFit="1" customWidth="1"/>
    <col min="9987" max="9987" width="5.7109375" style="42" customWidth="1"/>
    <col min="9988" max="9988" width="72" style="42" customWidth="1"/>
    <col min="9989" max="9990" width="0" style="42" hidden="1" customWidth="1"/>
    <col min="9991" max="9991" width="20.140625" style="42" customWidth="1"/>
    <col min="9992" max="9992" width="15.42578125" style="42" customWidth="1"/>
    <col min="9993" max="9993" width="14.5703125" style="42" customWidth="1"/>
    <col min="9994" max="9995" width="15.42578125" style="42" bestFit="1" customWidth="1"/>
    <col min="9996" max="9996" width="11.7109375" style="42" bestFit="1" customWidth="1"/>
    <col min="9997" max="9997" width="15.42578125" style="42" bestFit="1" customWidth="1"/>
    <col min="9998" max="9998" width="9.42578125" style="42" bestFit="1" customWidth="1"/>
    <col min="9999" max="9999" width="15.42578125" style="42" bestFit="1" customWidth="1"/>
    <col min="10000" max="10000" width="9.42578125" style="42" bestFit="1" customWidth="1"/>
    <col min="10001" max="10240" width="9.140625" style="42"/>
    <col min="10241" max="10241" width="9.5703125" style="42" customWidth="1"/>
    <col min="10242" max="10242" width="12" style="42" bestFit="1" customWidth="1"/>
    <col min="10243" max="10243" width="5.7109375" style="42" customWidth="1"/>
    <col min="10244" max="10244" width="72" style="42" customWidth="1"/>
    <col min="10245" max="10246" width="0" style="42" hidden="1" customWidth="1"/>
    <col min="10247" max="10247" width="20.140625" style="42" customWidth="1"/>
    <col min="10248" max="10248" width="15.42578125" style="42" customWidth="1"/>
    <col min="10249" max="10249" width="14.5703125" style="42" customWidth="1"/>
    <col min="10250" max="10251" width="15.42578125" style="42" bestFit="1" customWidth="1"/>
    <col min="10252" max="10252" width="11.7109375" style="42" bestFit="1" customWidth="1"/>
    <col min="10253" max="10253" width="15.42578125" style="42" bestFit="1" customWidth="1"/>
    <col min="10254" max="10254" width="9.42578125" style="42" bestFit="1" customWidth="1"/>
    <col min="10255" max="10255" width="15.42578125" style="42" bestFit="1" customWidth="1"/>
    <col min="10256" max="10256" width="9.42578125" style="42" bestFit="1" customWidth="1"/>
    <col min="10257" max="10496" width="9.140625" style="42"/>
    <col min="10497" max="10497" width="9.5703125" style="42" customWidth="1"/>
    <col min="10498" max="10498" width="12" style="42" bestFit="1" customWidth="1"/>
    <col min="10499" max="10499" width="5.7109375" style="42" customWidth="1"/>
    <col min="10500" max="10500" width="72" style="42" customWidth="1"/>
    <col min="10501" max="10502" width="0" style="42" hidden="1" customWidth="1"/>
    <col min="10503" max="10503" width="20.140625" style="42" customWidth="1"/>
    <col min="10504" max="10504" width="15.42578125" style="42" customWidth="1"/>
    <col min="10505" max="10505" width="14.5703125" style="42" customWidth="1"/>
    <col min="10506" max="10507" width="15.42578125" style="42" bestFit="1" customWidth="1"/>
    <col min="10508" max="10508" width="11.7109375" style="42" bestFit="1" customWidth="1"/>
    <col min="10509" max="10509" width="15.42578125" style="42" bestFit="1" customWidth="1"/>
    <col min="10510" max="10510" width="9.42578125" style="42" bestFit="1" customWidth="1"/>
    <col min="10511" max="10511" width="15.42578125" style="42" bestFit="1" customWidth="1"/>
    <col min="10512" max="10512" width="9.42578125" style="42" bestFit="1" customWidth="1"/>
    <col min="10513" max="10752" width="9.140625" style="42"/>
    <col min="10753" max="10753" width="9.5703125" style="42" customWidth="1"/>
    <col min="10754" max="10754" width="12" style="42" bestFit="1" customWidth="1"/>
    <col min="10755" max="10755" width="5.7109375" style="42" customWidth="1"/>
    <col min="10756" max="10756" width="72" style="42" customWidth="1"/>
    <col min="10757" max="10758" width="0" style="42" hidden="1" customWidth="1"/>
    <col min="10759" max="10759" width="20.140625" style="42" customWidth="1"/>
    <col min="10760" max="10760" width="15.42578125" style="42" customWidth="1"/>
    <col min="10761" max="10761" width="14.5703125" style="42" customWidth="1"/>
    <col min="10762" max="10763" width="15.42578125" style="42" bestFit="1" customWidth="1"/>
    <col min="10764" max="10764" width="11.7109375" style="42" bestFit="1" customWidth="1"/>
    <col min="10765" max="10765" width="15.42578125" style="42" bestFit="1" customWidth="1"/>
    <col min="10766" max="10766" width="9.42578125" style="42" bestFit="1" customWidth="1"/>
    <col min="10767" max="10767" width="15.42578125" style="42" bestFit="1" customWidth="1"/>
    <col min="10768" max="10768" width="9.42578125" style="42" bestFit="1" customWidth="1"/>
    <col min="10769" max="11008" width="9.140625" style="42"/>
    <col min="11009" max="11009" width="9.5703125" style="42" customWidth="1"/>
    <col min="11010" max="11010" width="12" style="42" bestFit="1" customWidth="1"/>
    <col min="11011" max="11011" width="5.7109375" style="42" customWidth="1"/>
    <col min="11012" max="11012" width="72" style="42" customWidth="1"/>
    <col min="11013" max="11014" width="0" style="42" hidden="1" customWidth="1"/>
    <col min="11015" max="11015" width="20.140625" style="42" customWidth="1"/>
    <col min="11016" max="11016" width="15.42578125" style="42" customWidth="1"/>
    <col min="11017" max="11017" width="14.5703125" style="42" customWidth="1"/>
    <col min="11018" max="11019" width="15.42578125" style="42" bestFit="1" customWidth="1"/>
    <col min="11020" max="11020" width="11.7109375" style="42" bestFit="1" customWidth="1"/>
    <col min="11021" max="11021" width="15.42578125" style="42" bestFit="1" customWidth="1"/>
    <col min="11022" max="11022" width="9.42578125" style="42" bestFit="1" customWidth="1"/>
    <col min="11023" max="11023" width="15.42578125" style="42" bestFit="1" customWidth="1"/>
    <col min="11024" max="11024" width="9.42578125" style="42" bestFit="1" customWidth="1"/>
    <col min="11025" max="11264" width="9.140625" style="42"/>
    <col min="11265" max="11265" width="9.5703125" style="42" customWidth="1"/>
    <col min="11266" max="11266" width="12" style="42" bestFit="1" customWidth="1"/>
    <col min="11267" max="11267" width="5.7109375" style="42" customWidth="1"/>
    <col min="11268" max="11268" width="72" style="42" customWidth="1"/>
    <col min="11269" max="11270" width="0" style="42" hidden="1" customWidth="1"/>
    <col min="11271" max="11271" width="20.140625" style="42" customWidth="1"/>
    <col min="11272" max="11272" width="15.42578125" style="42" customWidth="1"/>
    <col min="11273" max="11273" width="14.5703125" style="42" customWidth="1"/>
    <col min="11274" max="11275" width="15.42578125" style="42" bestFit="1" customWidth="1"/>
    <col min="11276" max="11276" width="11.7109375" style="42" bestFit="1" customWidth="1"/>
    <col min="11277" max="11277" width="15.42578125" style="42" bestFit="1" customWidth="1"/>
    <col min="11278" max="11278" width="9.42578125" style="42" bestFit="1" customWidth="1"/>
    <col min="11279" max="11279" width="15.42578125" style="42" bestFit="1" customWidth="1"/>
    <col min="11280" max="11280" width="9.42578125" style="42" bestFit="1" customWidth="1"/>
    <col min="11281" max="11520" width="9.140625" style="42"/>
    <col min="11521" max="11521" width="9.5703125" style="42" customWidth="1"/>
    <col min="11522" max="11522" width="12" style="42" bestFit="1" customWidth="1"/>
    <col min="11523" max="11523" width="5.7109375" style="42" customWidth="1"/>
    <col min="11524" max="11524" width="72" style="42" customWidth="1"/>
    <col min="11525" max="11526" width="0" style="42" hidden="1" customWidth="1"/>
    <col min="11527" max="11527" width="20.140625" style="42" customWidth="1"/>
    <col min="11528" max="11528" width="15.42578125" style="42" customWidth="1"/>
    <col min="11529" max="11529" width="14.5703125" style="42" customWidth="1"/>
    <col min="11530" max="11531" width="15.42578125" style="42" bestFit="1" customWidth="1"/>
    <col min="11532" max="11532" width="11.7109375" style="42" bestFit="1" customWidth="1"/>
    <col min="11533" max="11533" width="15.42578125" style="42" bestFit="1" customWidth="1"/>
    <col min="11534" max="11534" width="9.42578125" style="42" bestFit="1" customWidth="1"/>
    <col min="11535" max="11535" width="15.42578125" style="42" bestFit="1" customWidth="1"/>
    <col min="11536" max="11536" width="9.42578125" style="42" bestFit="1" customWidth="1"/>
    <col min="11537" max="11776" width="9.140625" style="42"/>
    <col min="11777" max="11777" width="9.5703125" style="42" customWidth="1"/>
    <col min="11778" max="11778" width="12" style="42" bestFit="1" customWidth="1"/>
    <col min="11779" max="11779" width="5.7109375" style="42" customWidth="1"/>
    <col min="11780" max="11780" width="72" style="42" customWidth="1"/>
    <col min="11781" max="11782" width="0" style="42" hidden="1" customWidth="1"/>
    <col min="11783" max="11783" width="20.140625" style="42" customWidth="1"/>
    <col min="11784" max="11784" width="15.42578125" style="42" customWidth="1"/>
    <col min="11785" max="11785" width="14.5703125" style="42" customWidth="1"/>
    <col min="11786" max="11787" width="15.42578125" style="42" bestFit="1" customWidth="1"/>
    <col min="11788" max="11788" width="11.7109375" style="42" bestFit="1" customWidth="1"/>
    <col min="11789" max="11789" width="15.42578125" style="42" bestFit="1" customWidth="1"/>
    <col min="11790" max="11790" width="9.42578125" style="42" bestFit="1" customWidth="1"/>
    <col min="11791" max="11791" width="15.42578125" style="42" bestFit="1" customWidth="1"/>
    <col min="11792" max="11792" width="9.42578125" style="42" bestFit="1" customWidth="1"/>
    <col min="11793" max="12032" width="9.140625" style="42"/>
    <col min="12033" max="12033" width="9.5703125" style="42" customWidth="1"/>
    <col min="12034" max="12034" width="12" style="42" bestFit="1" customWidth="1"/>
    <col min="12035" max="12035" width="5.7109375" style="42" customWidth="1"/>
    <col min="12036" max="12036" width="72" style="42" customWidth="1"/>
    <col min="12037" max="12038" width="0" style="42" hidden="1" customWidth="1"/>
    <col min="12039" max="12039" width="20.140625" style="42" customWidth="1"/>
    <col min="12040" max="12040" width="15.42578125" style="42" customWidth="1"/>
    <col min="12041" max="12041" width="14.5703125" style="42" customWidth="1"/>
    <col min="12042" max="12043" width="15.42578125" style="42" bestFit="1" customWidth="1"/>
    <col min="12044" max="12044" width="11.7109375" style="42" bestFit="1" customWidth="1"/>
    <col min="12045" max="12045" width="15.42578125" style="42" bestFit="1" customWidth="1"/>
    <col min="12046" max="12046" width="9.42578125" style="42" bestFit="1" customWidth="1"/>
    <col min="12047" max="12047" width="15.42578125" style="42" bestFit="1" customWidth="1"/>
    <col min="12048" max="12048" width="9.42578125" style="42" bestFit="1" customWidth="1"/>
    <col min="12049" max="12288" width="9.140625" style="42"/>
    <col min="12289" max="12289" width="9.5703125" style="42" customWidth="1"/>
    <col min="12290" max="12290" width="12" style="42" bestFit="1" customWidth="1"/>
    <col min="12291" max="12291" width="5.7109375" style="42" customWidth="1"/>
    <col min="12292" max="12292" width="72" style="42" customWidth="1"/>
    <col min="12293" max="12294" width="0" style="42" hidden="1" customWidth="1"/>
    <col min="12295" max="12295" width="20.140625" style="42" customWidth="1"/>
    <col min="12296" max="12296" width="15.42578125" style="42" customWidth="1"/>
    <col min="12297" max="12297" width="14.5703125" style="42" customWidth="1"/>
    <col min="12298" max="12299" width="15.42578125" style="42" bestFit="1" customWidth="1"/>
    <col min="12300" max="12300" width="11.7109375" style="42" bestFit="1" customWidth="1"/>
    <col min="12301" max="12301" width="15.42578125" style="42" bestFit="1" customWidth="1"/>
    <col min="12302" max="12302" width="9.42578125" style="42" bestFit="1" customWidth="1"/>
    <col min="12303" max="12303" width="15.42578125" style="42" bestFit="1" customWidth="1"/>
    <col min="12304" max="12304" width="9.42578125" style="42" bestFit="1" customWidth="1"/>
    <col min="12305" max="12544" width="9.140625" style="42"/>
    <col min="12545" max="12545" width="9.5703125" style="42" customWidth="1"/>
    <col min="12546" max="12546" width="12" style="42" bestFit="1" customWidth="1"/>
    <col min="12547" max="12547" width="5.7109375" style="42" customWidth="1"/>
    <col min="12548" max="12548" width="72" style="42" customWidth="1"/>
    <col min="12549" max="12550" width="0" style="42" hidden="1" customWidth="1"/>
    <col min="12551" max="12551" width="20.140625" style="42" customWidth="1"/>
    <col min="12552" max="12552" width="15.42578125" style="42" customWidth="1"/>
    <col min="12553" max="12553" width="14.5703125" style="42" customWidth="1"/>
    <col min="12554" max="12555" width="15.42578125" style="42" bestFit="1" customWidth="1"/>
    <col min="12556" max="12556" width="11.7109375" style="42" bestFit="1" customWidth="1"/>
    <col min="12557" max="12557" width="15.42578125" style="42" bestFit="1" customWidth="1"/>
    <col min="12558" max="12558" width="9.42578125" style="42" bestFit="1" customWidth="1"/>
    <col min="12559" max="12559" width="15.42578125" style="42" bestFit="1" customWidth="1"/>
    <col min="12560" max="12560" width="9.42578125" style="42" bestFit="1" customWidth="1"/>
    <col min="12561" max="12800" width="9.140625" style="42"/>
    <col min="12801" max="12801" width="9.5703125" style="42" customWidth="1"/>
    <col min="12802" max="12802" width="12" style="42" bestFit="1" customWidth="1"/>
    <col min="12803" max="12803" width="5.7109375" style="42" customWidth="1"/>
    <col min="12804" max="12804" width="72" style="42" customWidth="1"/>
    <col min="12805" max="12806" width="0" style="42" hidden="1" customWidth="1"/>
    <col min="12807" max="12807" width="20.140625" style="42" customWidth="1"/>
    <col min="12808" max="12808" width="15.42578125" style="42" customWidth="1"/>
    <col min="12809" max="12809" width="14.5703125" style="42" customWidth="1"/>
    <col min="12810" max="12811" width="15.42578125" style="42" bestFit="1" customWidth="1"/>
    <col min="12812" max="12812" width="11.7109375" style="42" bestFit="1" customWidth="1"/>
    <col min="12813" max="12813" width="15.42578125" style="42" bestFit="1" customWidth="1"/>
    <col min="12814" max="12814" width="9.42578125" style="42" bestFit="1" customWidth="1"/>
    <col min="12815" max="12815" width="15.42578125" style="42" bestFit="1" customWidth="1"/>
    <col min="12816" max="12816" width="9.42578125" style="42" bestFit="1" customWidth="1"/>
    <col min="12817" max="13056" width="9.140625" style="42"/>
    <col min="13057" max="13057" width="9.5703125" style="42" customWidth="1"/>
    <col min="13058" max="13058" width="12" style="42" bestFit="1" customWidth="1"/>
    <col min="13059" max="13059" width="5.7109375" style="42" customWidth="1"/>
    <col min="13060" max="13060" width="72" style="42" customWidth="1"/>
    <col min="13061" max="13062" width="0" style="42" hidden="1" customWidth="1"/>
    <col min="13063" max="13063" width="20.140625" style="42" customWidth="1"/>
    <col min="13064" max="13064" width="15.42578125" style="42" customWidth="1"/>
    <col min="13065" max="13065" width="14.5703125" style="42" customWidth="1"/>
    <col min="13066" max="13067" width="15.42578125" style="42" bestFit="1" customWidth="1"/>
    <col min="13068" max="13068" width="11.7109375" style="42" bestFit="1" customWidth="1"/>
    <col min="13069" max="13069" width="15.42578125" style="42" bestFit="1" customWidth="1"/>
    <col min="13070" max="13070" width="9.42578125" style="42" bestFit="1" customWidth="1"/>
    <col min="13071" max="13071" width="15.42578125" style="42" bestFit="1" customWidth="1"/>
    <col min="13072" max="13072" width="9.42578125" style="42" bestFit="1" customWidth="1"/>
    <col min="13073" max="13312" width="9.140625" style="42"/>
    <col min="13313" max="13313" width="9.5703125" style="42" customWidth="1"/>
    <col min="13314" max="13314" width="12" style="42" bestFit="1" customWidth="1"/>
    <col min="13315" max="13315" width="5.7109375" style="42" customWidth="1"/>
    <col min="13316" max="13316" width="72" style="42" customWidth="1"/>
    <col min="13317" max="13318" width="0" style="42" hidden="1" customWidth="1"/>
    <col min="13319" max="13319" width="20.140625" style="42" customWidth="1"/>
    <col min="13320" max="13320" width="15.42578125" style="42" customWidth="1"/>
    <col min="13321" max="13321" width="14.5703125" style="42" customWidth="1"/>
    <col min="13322" max="13323" width="15.42578125" style="42" bestFit="1" customWidth="1"/>
    <col min="13324" max="13324" width="11.7109375" style="42" bestFit="1" customWidth="1"/>
    <col min="13325" max="13325" width="15.42578125" style="42" bestFit="1" customWidth="1"/>
    <col min="13326" max="13326" width="9.42578125" style="42" bestFit="1" customWidth="1"/>
    <col min="13327" max="13327" width="15.42578125" style="42" bestFit="1" customWidth="1"/>
    <col min="13328" max="13328" width="9.42578125" style="42" bestFit="1" customWidth="1"/>
    <col min="13329" max="13568" width="9.140625" style="42"/>
    <col min="13569" max="13569" width="9.5703125" style="42" customWidth="1"/>
    <col min="13570" max="13570" width="12" style="42" bestFit="1" customWidth="1"/>
    <col min="13571" max="13571" width="5.7109375" style="42" customWidth="1"/>
    <col min="13572" max="13572" width="72" style="42" customWidth="1"/>
    <col min="13573" max="13574" width="0" style="42" hidden="1" customWidth="1"/>
    <col min="13575" max="13575" width="20.140625" style="42" customWidth="1"/>
    <col min="13576" max="13576" width="15.42578125" style="42" customWidth="1"/>
    <col min="13577" max="13577" width="14.5703125" style="42" customWidth="1"/>
    <col min="13578" max="13579" width="15.42578125" style="42" bestFit="1" customWidth="1"/>
    <col min="13580" max="13580" width="11.7109375" style="42" bestFit="1" customWidth="1"/>
    <col min="13581" max="13581" width="15.42578125" style="42" bestFit="1" customWidth="1"/>
    <col min="13582" max="13582" width="9.42578125" style="42" bestFit="1" customWidth="1"/>
    <col min="13583" max="13583" width="15.42578125" style="42" bestFit="1" customWidth="1"/>
    <col min="13584" max="13584" width="9.42578125" style="42" bestFit="1" customWidth="1"/>
    <col min="13585" max="13824" width="9.140625" style="42"/>
    <col min="13825" max="13825" width="9.5703125" style="42" customWidth="1"/>
    <col min="13826" max="13826" width="12" style="42" bestFit="1" customWidth="1"/>
    <col min="13827" max="13827" width="5.7109375" style="42" customWidth="1"/>
    <col min="13828" max="13828" width="72" style="42" customWidth="1"/>
    <col min="13829" max="13830" width="0" style="42" hidden="1" customWidth="1"/>
    <col min="13831" max="13831" width="20.140625" style="42" customWidth="1"/>
    <col min="13832" max="13832" width="15.42578125" style="42" customWidth="1"/>
    <col min="13833" max="13833" width="14.5703125" style="42" customWidth="1"/>
    <col min="13834" max="13835" width="15.42578125" style="42" bestFit="1" customWidth="1"/>
    <col min="13836" max="13836" width="11.7109375" style="42" bestFit="1" customWidth="1"/>
    <col min="13837" max="13837" width="15.42578125" style="42" bestFit="1" customWidth="1"/>
    <col min="13838" max="13838" width="9.42578125" style="42" bestFit="1" customWidth="1"/>
    <col min="13839" max="13839" width="15.42578125" style="42" bestFit="1" customWidth="1"/>
    <col min="13840" max="13840" width="9.42578125" style="42" bestFit="1" customWidth="1"/>
    <col min="13841" max="14080" width="9.140625" style="42"/>
    <col min="14081" max="14081" width="9.5703125" style="42" customWidth="1"/>
    <col min="14082" max="14082" width="12" style="42" bestFit="1" customWidth="1"/>
    <col min="14083" max="14083" width="5.7109375" style="42" customWidth="1"/>
    <col min="14084" max="14084" width="72" style="42" customWidth="1"/>
    <col min="14085" max="14086" width="0" style="42" hidden="1" customWidth="1"/>
    <col min="14087" max="14087" width="20.140625" style="42" customWidth="1"/>
    <col min="14088" max="14088" width="15.42578125" style="42" customWidth="1"/>
    <col min="14089" max="14089" width="14.5703125" style="42" customWidth="1"/>
    <col min="14090" max="14091" width="15.42578125" style="42" bestFit="1" customWidth="1"/>
    <col min="14092" max="14092" width="11.7109375" style="42" bestFit="1" customWidth="1"/>
    <col min="14093" max="14093" width="15.42578125" style="42" bestFit="1" customWidth="1"/>
    <col min="14094" max="14094" width="9.42578125" style="42" bestFit="1" customWidth="1"/>
    <col min="14095" max="14095" width="15.42578125" style="42" bestFit="1" customWidth="1"/>
    <col min="14096" max="14096" width="9.42578125" style="42" bestFit="1" customWidth="1"/>
    <col min="14097" max="14336" width="9.140625" style="42"/>
    <col min="14337" max="14337" width="9.5703125" style="42" customWidth="1"/>
    <col min="14338" max="14338" width="12" style="42" bestFit="1" customWidth="1"/>
    <col min="14339" max="14339" width="5.7109375" style="42" customWidth="1"/>
    <col min="14340" max="14340" width="72" style="42" customWidth="1"/>
    <col min="14341" max="14342" width="0" style="42" hidden="1" customWidth="1"/>
    <col min="14343" max="14343" width="20.140625" style="42" customWidth="1"/>
    <col min="14344" max="14344" width="15.42578125" style="42" customWidth="1"/>
    <col min="14345" max="14345" width="14.5703125" style="42" customWidth="1"/>
    <col min="14346" max="14347" width="15.42578125" style="42" bestFit="1" customWidth="1"/>
    <col min="14348" max="14348" width="11.7109375" style="42" bestFit="1" customWidth="1"/>
    <col min="14349" max="14349" width="15.42578125" style="42" bestFit="1" customWidth="1"/>
    <col min="14350" max="14350" width="9.42578125" style="42" bestFit="1" customWidth="1"/>
    <col min="14351" max="14351" width="15.42578125" style="42" bestFit="1" customWidth="1"/>
    <col min="14352" max="14352" width="9.42578125" style="42" bestFit="1" customWidth="1"/>
    <col min="14353" max="14592" width="9.140625" style="42"/>
    <col min="14593" max="14593" width="9.5703125" style="42" customWidth="1"/>
    <col min="14594" max="14594" width="12" style="42" bestFit="1" customWidth="1"/>
    <col min="14595" max="14595" width="5.7109375" style="42" customWidth="1"/>
    <col min="14596" max="14596" width="72" style="42" customWidth="1"/>
    <col min="14597" max="14598" width="0" style="42" hidden="1" customWidth="1"/>
    <col min="14599" max="14599" width="20.140625" style="42" customWidth="1"/>
    <col min="14600" max="14600" width="15.42578125" style="42" customWidth="1"/>
    <col min="14601" max="14601" width="14.5703125" style="42" customWidth="1"/>
    <col min="14602" max="14603" width="15.42578125" style="42" bestFit="1" customWidth="1"/>
    <col min="14604" max="14604" width="11.7109375" style="42" bestFit="1" customWidth="1"/>
    <col min="14605" max="14605" width="15.42578125" style="42" bestFit="1" customWidth="1"/>
    <col min="14606" max="14606" width="9.42578125" style="42" bestFit="1" customWidth="1"/>
    <col min="14607" max="14607" width="15.42578125" style="42" bestFit="1" customWidth="1"/>
    <col min="14608" max="14608" width="9.42578125" style="42" bestFit="1" customWidth="1"/>
    <col min="14609" max="14848" width="9.140625" style="42"/>
    <col min="14849" max="14849" width="9.5703125" style="42" customWidth="1"/>
    <col min="14850" max="14850" width="12" style="42" bestFit="1" customWidth="1"/>
    <col min="14851" max="14851" width="5.7109375" style="42" customWidth="1"/>
    <col min="14852" max="14852" width="72" style="42" customWidth="1"/>
    <col min="14853" max="14854" width="0" style="42" hidden="1" customWidth="1"/>
    <col min="14855" max="14855" width="20.140625" style="42" customWidth="1"/>
    <col min="14856" max="14856" width="15.42578125" style="42" customWidth="1"/>
    <col min="14857" max="14857" width="14.5703125" style="42" customWidth="1"/>
    <col min="14858" max="14859" width="15.42578125" style="42" bestFit="1" customWidth="1"/>
    <col min="14860" max="14860" width="11.7109375" style="42" bestFit="1" customWidth="1"/>
    <col min="14861" max="14861" width="15.42578125" style="42" bestFit="1" customWidth="1"/>
    <col min="14862" max="14862" width="9.42578125" style="42" bestFit="1" customWidth="1"/>
    <col min="14863" max="14863" width="15.42578125" style="42" bestFit="1" customWidth="1"/>
    <col min="14864" max="14864" width="9.42578125" style="42" bestFit="1" customWidth="1"/>
    <col min="14865" max="15104" width="9.140625" style="42"/>
    <col min="15105" max="15105" width="9.5703125" style="42" customWidth="1"/>
    <col min="15106" max="15106" width="12" style="42" bestFit="1" customWidth="1"/>
    <col min="15107" max="15107" width="5.7109375" style="42" customWidth="1"/>
    <col min="15108" max="15108" width="72" style="42" customWidth="1"/>
    <col min="15109" max="15110" width="0" style="42" hidden="1" customWidth="1"/>
    <col min="15111" max="15111" width="20.140625" style="42" customWidth="1"/>
    <col min="15112" max="15112" width="15.42578125" style="42" customWidth="1"/>
    <col min="15113" max="15113" width="14.5703125" style="42" customWidth="1"/>
    <col min="15114" max="15115" width="15.42578125" style="42" bestFit="1" customWidth="1"/>
    <col min="15116" max="15116" width="11.7109375" style="42" bestFit="1" customWidth="1"/>
    <col min="15117" max="15117" width="15.42578125" style="42" bestFit="1" customWidth="1"/>
    <col min="15118" max="15118" width="9.42578125" style="42" bestFit="1" customWidth="1"/>
    <col min="15119" max="15119" width="15.42578125" style="42" bestFit="1" customWidth="1"/>
    <col min="15120" max="15120" width="9.42578125" style="42" bestFit="1" customWidth="1"/>
    <col min="15121" max="15360" width="9.140625" style="42"/>
    <col min="15361" max="15361" width="9.5703125" style="42" customWidth="1"/>
    <col min="15362" max="15362" width="12" style="42" bestFit="1" customWidth="1"/>
    <col min="15363" max="15363" width="5.7109375" style="42" customWidth="1"/>
    <col min="15364" max="15364" width="72" style="42" customWidth="1"/>
    <col min="15365" max="15366" width="0" style="42" hidden="1" customWidth="1"/>
    <col min="15367" max="15367" width="20.140625" style="42" customWidth="1"/>
    <col min="15368" max="15368" width="15.42578125" style="42" customWidth="1"/>
    <col min="15369" max="15369" width="14.5703125" style="42" customWidth="1"/>
    <col min="15370" max="15371" width="15.42578125" style="42" bestFit="1" customWidth="1"/>
    <col min="15372" max="15372" width="11.7109375" style="42" bestFit="1" customWidth="1"/>
    <col min="15373" max="15373" width="15.42578125" style="42" bestFit="1" customWidth="1"/>
    <col min="15374" max="15374" width="9.42578125" style="42" bestFit="1" customWidth="1"/>
    <col min="15375" max="15375" width="15.42578125" style="42" bestFit="1" customWidth="1"/>
    <col min="15376" max="15376" width="9.42578125" style="42" bestFit="1" customWidth="1"/>
    <col min="15377" max="15616" width="9.140625" style="42"/>
    <col min="15617" max="15617" width="9.5703125" style="42" customWidth="1"/>
    <col min="15618" max="15618" width="12" style="42" bestFit="1" customWidth="1"/>
    <col min="15619" max="15619" width="5.7109375" style="42" customWidth="1"/>
    <col min="15620" max="15620" width="72" style="42" customWidth="1"/>
    <col min="15621" max="15622" width="0" style="42" hidden="1" customWidth="1"/>
    <col min="15623" max="15623" width="20.140625" style="42" customWidth="1"/>
    <col min="15624" max="15624" width="15.42578125" style="42" customWidth="1"/>
    <col min="15625" max="15625" width="14.5703125" style="42" customWidth="1"/>
    <col min="15626" max="15627" width="15.42578125" style="42" bestFit="1" customWidth="1"/>
    <col min="15628" max="15628" width="11.7109375" style="42" bestFit="1" customWidth="1"/>
    <col min="15629" max="15629" width="15.42578125" style="42" bestFit="1" customWidth="1"/>
    <col min="15630" max="15630" width="9.42578125" style="42" bestFit="1" customWidth="1"/>
    <col min="15631" max="15631" width="15.42578125" style="42" bestFit="1" customWidth="1"/>
    <col min="15632" max="15632" width="9.42578125" style="42" bestFit="1" customWidth="1"/>
    <col min="15633" max="15872" width="9.140625" style="42"/>
    <col min="15873" max="15873" width="9.5703125" style="42" customWidth="1"/>
    <col min="15874" max="15874" width="12" style="42" bestFit="1" customWidth="1"/>
    <col min="15875" max="15875" width="5.7109375" style="42" customWidth="1"/>
    <col min="15876" max="15876" width="72" style="42" customWidth="1"/>
    <col min="15877" max="15878" width="0" style="42" hidden="1" customWidth="1"/>
    <col min="15879" max="15879" width="20.140625" style="42" customWidth="1"/>
    <col min="15880" max="15880" width="15.42578125" style="42" customWidth="1"/>
    <col min="15881" max="15881" width="14.5703125" style="42" customWidth="1"/>
    <col min="15882" max="15883" width="15.42578125" style="42" bestFit="1" customWidth="1"/>
    <col min="15884" max="15884" width="11.7109375" style="42" bestFit="1" customWidth="1"/>
    <col min="15885" max="15885" width="15.42578125" style="42" bestFit="1" customWidth="1"/>
    <col min="15886" max="15886" width="9.42578125" style="42" bestFit="1" customWidth="1"/>
    <col min="15887" max="15887" width="15.42578125" style="42" bestFit="1" customWidth="1"/>
    <col min="15888" max="15888" width="9.42578125" style="42" bestFit="1" customWidth="1"/>
    <col min="15889" max="16128" width="9.140625" style="42"/>
    <col min="16129" max="16129" width="9.5703125" style="42" customWidth="1"/>
    <col min="16130" max="16130" width="12" style="42" bestFit="1" customWidth="1"/>
    <col min="16131" max="16131" width="5.7109375" style="42" customWidth="1"/>
    <col min="16132" max="16132" width="72" style="42" customWidth="1"/>
    <col min="16133" max="16134" width="0" style="42" hidden="1" customWidth="1"/>
    <col min="16135" max="16135" width="20.140625" style="42" customWidth="1"/>
    <col min="16136" max="16136" width="15.42578125" style="42" customWidth="1"/>
    <col min="16137" max="16137" width="14.5703125" style="42" customWidth="1"/>
    <col min="16138" max="16139" width="15.42578125" style="42" bestFit="1" customWidth="1"/>
    <col min="16140" max="16140" width="11.7109375" style="42" bestFit="1" customWidth="1"/>
    <col min="16141" max="16141" width="15.42578125" style="42" bestFit="1" customWidth="1"/>
    <col min="16142" max="16142" width="9.42578125" style="42" bestFit="1" customWidth="1"/>
    <col min="16143" max="16143" width="15.42578125" style="42" bestFit="1" customWidth="1"/>
    <col min="16144" max="16144" width="9.42578125" style="42" bestFit="1" customWidth="1"/>
    <col min="16145" max="16384" width="9.140625" style="42"/>
  </cols>
  <sheetData>
    <row r="1" spans="1:17" ht="16.5">
      <c r="A1" s="195" t="s">
        <v>69</v>
      </c>
      <c r="B1" s="194"/>
      <c r="C1" s="194"/>
      <c r="D1" s="194"/>
      <c r="E1" s="194"/>
      <c r="F1" s="194"/>
      <c r="G1" s="194"/>
      <c r="H1" s="194"/>
      <c r="I1" s="194"/>
    </row>
    <row r="2" spans="1:17" ht="16.5">
      <c r="A2" s="77"/>
      <c r="F2" s="42"/>
    </row>
    <row r="3" spans="1:17" ht="15.75">
      <c r="A3" s="193" t="s">
        <v>70</v>
      </c>
      <c r="B3" s="193"/>
      <c r="C3" s="193"/>
      <c r="D3" s="193"/>
      <c r="E3" s="193"/>
      <c r="F3" s="193"/>
      <c r="G3" s="193"/>
      <c r="H3" s="193"/>
      <c r="I3" s="193"/>
    </row>
    <row r="4" spans="1:17" ht="15.75">
      <c r="A4" s="78"/>
      <c r="F4" s="42"/>
      <c r="G4" s="79"/>
      <c r="H4" s="79"/>
      <c r="I4" s="79"/>
    </row>
    <row r="5" spans="1:17">
      <c r="F5" s="42"/>
      <c r="G5" s="43"/>
      <c r="H5" s="43"/>
      <c r="I5" s="43"/>
    </row>
    <row r="6" spans="1:17" s="48" customFormat="1" ht="28.5">
      <c r="A6" s="80" t="s">
        <v>17</v>
      </c>
      <c r="B6" s="80" t="s">
        <v>18</v>
      </c>
      <c r="C6" s="80" t="s">
        <v>19</v>
      </c>
      <c r="D6" s="80" t="s">
        <v>21</v>
      </c>
      <c r="E6" s="81"/>
      <c r="F6" s="81"/>
      <c r="G6" s="81" t="str">
        <f>CONCATENATE("Plan za ",RIGHT(G9,5))</f>
        <v>Plan za 2025.</v>
      </c>
      <c r="H6" s="81" t="str">
        <f>CONCATENATE("Projekcija za ",RIGHT(H9,5))</f>
        <v>Projekcija za 2026.</v>
      </c>
      <c r="I6" s="81" t="str">
        <f>CONCATENATE("Projekcija za ",RIGHT(I9,5))</f>
        <v>Projekcija za 2027.</v>
      </c>
    </row>
    <row r="7" spans="1:17" s="52" customFormat="1" ht="11.25">
      <c r="A7" s="49">
        <v>1</v>
      </c>
      <c r="B7" s="49">
        <v>2</v>
      </c>
      <c r="C7" s="49">
        <v>3</v>
      </c>
      <c r="D7" s="49">
        <v>4</v>
      </c>
      <c r="E7" s="50"/>
      <c r="F7" s="50"/>
      <c r="G7" s="82">
        <v>5</v>
      </c>
      <c r="H7" s="82">
        <v>6</v>
      </c>
      <c r="I7" s="82">
        <v>7</v>
      </c>
    </row>
    <row r="8" spans="1:17" s="52" customFormat="1" ht="15">
      <c r="A8" s="53"/>
      <c r="B8" s="53"/>
      <c r="C8" s="53"/>
      <c r="D8" s="83" t="s">
        <v>4</v>
      </c>
      <c r="E8"/>
      <c r="F8"/>
      <c r="G8" s="55">
        <f>IF(ISBLANK([2]List2!B3),"",[2]List2!B3)</f>
        <v>1171593585</v>
      </c>
      <c r="H8" s="55">
        <f>IF(ISBLANK([2]List2!C3),"",[2]List2!C3)</f>
        <v>968932915</v>
      </c>
      <c r="I8" s="55">
        <f>IF(ISBLANK([2]List2!D3),"",[2]List2!D3)</f>
        <v>982373244</v>
      </c>
    </row>
    <row r="9" spans="1:17" ht="38.25" hidden="1">
      <c r="A9" s="84" t="str">
        <f>IF(ISNUMBER(SEARCH("XXX", E9)),LEFT(E9, LEN(E9)-3),"")</f>
        <v/>
      </c>
      <c r="B9" s="85" t="str">
        <f>IF(ISNUMBER(SEARCH("YYY", E9)),LEFT(E9, LEN(E9)-3),"")</f>
        <v/>
      </c>
      <c r="C9" s="85" t="str">
        <f>IF(ISNUMBER(VALUE(E9)),E9,"")</f>
        <v/>
      </c>
      <c r="D9" s="85" t="str">
        <f>IF(ISNUMBER(SEARCH("XXX", E9)),VLOOKUP(CONCATENATE("DRRH/",LEFT(E9, LEN(E9)-3)),[2]List1!A$2:B$100,2,FALSE),IF(ISNUMBER(SEARCH("YYY", E9)),VLOOKUP(CONCATENATE("DRRH/",LEFT(E9, LEN(E9)-3)),[2]List1!C$2:D$100,2,FALSE),F9))</f>
        <v/>
      </c>
      <c r="E9" s="86" t="s">
        <v>22</v>
      </c>
      <c r="F9" s="86" t="s">
        <v>22</v>
      </c>
      <c r="G9" s="87" t="s">
        <v>71</v>
      </c>
      <c r="H9" s="87" t="s">
        <v>72</v>
      </c>
      <c r="I9" s="87" t="s">
        <v>73</v>
      </c>
      <c r="J9"/>
      <c r="K9"/>
      <c r="L9"/>
      <c r="M9"/>
      <c r="N9"/>
    </row>
    <row r="10" spans="1:17" ht="15" hidden="1">
      <c r="A10" s="88" t="str">
        <f>IF(LEN(TRIM(E10)) = 1, TRIM(E10), "" )</f>
        <v/>
      </c>
      <c r="B10" s="89" t="str">
        <f>IF(LEN(TRIM(E10)) = 2, TRIM(E10), "" )</f>
        <v/>
      </c>
      <c r="C10" s="89" t="str">
        <f>IF(LEN(TRIM(E10)) = 3, TRIM(E10), "" )</f>
        <v/>
      </c>
      <c r="D10" s="89" t="str">
        <f>IF(LEN(TRIM(E10)) = 4, TRIM(E10), "" )</f>
        <v/>
      </c>
      <c r="E10" s="86" t="s">
        <v>74</v>
      </c>
      <c r="F10" s="86" t="s">
        <v>22</v>
      </c>
      <c r="G10" s="90" t="s">
        <v>29</v>
      </c>
      <c r="H10" s="90" t="s">
        <v>29</v>
      </c>
      <c r="I10" s="90" t="s">
        <v>29</v>
      </c>
      <c r="J10" s="72"/>
      <c r="K10" s="72"/>
      <c r="L10"/>
      <c r="M10"/>
      <c r="N10"/>
    </row>
    <row r="11" spans="1:17" ht="15">
      <c r="A11" s="91" t="str">
        <f t="shared" ref="A11:A26" si="0">IF(ISNUMBER(SEARCH("XXX", E11)),LEFT(E11, LEN(E11)-3),"")</f>
        <v>6</v>
      </c>
      <c r="B11" s="92" t="str">
        <f t="shared" ref="B11:B26" si="1">IF(ISNUMBER(SEARCH("YYY", E11)),LEFT(E11, LEN(E11)-3),"")</f>
        <v/>
      </c>
      <c r="C11" s="92" t="str">
        <f t="shared" ref="C11:C26" si="2">IF(ISNUMBER(VALUE(E11)),E11,"")</f>
        <v/>
      </c>
      <c r="D11" s="92" t="str">
        <f>IF(ISNUMBER(SEARCH("XXX", E11)),VLOOKUP(CONCATENATE("DRRH/",LEFT(E11, LEN(E11)-3)),[2]List1!A$2:B$100,2,FALSE),IF(ISNUMBER(SEARCH("YYY", E11)),VLOOKUP(CONCATENATE("DRRH/",LEFT(E11, LEN(E11)-3)),[2]List1!C$2:D$100,2,FALSE),F11))</f>
        <v>Prihodi poslovanja</v>
      </c>
      <c r="E11" s="93" t="s">
        <v>75</v>
      </c>
      <c r="F11" s="93" t="s">
        <v>22</v>
      </c>
      <c r="G11" s="65">
        <v>1171593585</v>
      </c>
      <c r="H11" s="65">
        <v>968932915</v>
      </c>
      <c r="I11" s="65">
        <v>982373244</v>
      </c>
      <c r="J11" s="66"/>
      <c r="K11" s="66"/>
      <c r="L11"/>
      <c r="M11"/>
      <c r="N11"/>
    </row>
    <row r="12" spans="1:17">
      <c r="A12" s="91" t="str">
        <f t="shared" si="0"/>
        <v/>
      </c>
      <c r="B12" s="92" t="str">
        <f t="shared" si="1"/>
        <v>63</v>
      </c>
      <c r="C12" s="92" t="str">
        <f t="shared" si="2"/>
        <v/>
      </c>
      <c r="D12" s="92" t="str">
        <f>IF(ISNUMBER(SEARCH("XXX", E12)),VLOOKUP(CONCATENATE("DRRH/",LEFT(E12, LEN(E12)-3)),[2]List1!A$2:B$100,2,FALSE),IF(ISNUMBER(SEARCH("YYY", E12)),VLOOKUP(CONCATENATE("DRRH/",LEFT(E12, LEN(E12)-3)),[2]List1!C$2:D$100,2,FALSE),F12))</f>
        <v>Pomoći iz inozemstva (darovnice) i od subjekata unutar općeg proračuna</v>
      </c>
      <c r="E12" s="94" t="s">
        <v>76</v>
      </c>
      <c r="F12" s="94" t="s">
        <v>22</v>
      </c>
      <c r="G12" s="65">
        <v>1638434</v>
      </c>
      <c r="H12" s="65">
        <v>1471500</v>
      </c>
      <c r="I12" s="65">
        <v>1376391</v>
      </c>
      <c r="J12" s="66"/>
      <c r="K12" s="66"/>
      <c r="L12" s="66"/>
      <c r="M12" s="66"/>
      <c r="N12" s="66"/>
      <c r="O12" s="67"/>
      <c r="P12" s="67"/>
      <c r="Q12" s="67"/>
    </row>
    <row r="13" spans="1:17">
      <c r="A13" s="95" t="str">
        <f t="shared" si="0"/>
        <v/>
      </c>
      <c r="B13" s="96" t="str">
        <f t="shared" si="1"/>
        <v/>
      </c>
      <c r="C13" s="96" t="str">
        <f t="shared" si="2"/>
        <v>51</v>
      </c>
      <c r="D13" s="96" t="str">
        <f>IF(ISNUMBER(SEARCH("XXX", E13)),VLOOKUP(CONCATENATE("DRRH/",LEFT(E13, LEN(E13)-3)),[2]List1!A$2:B$100,2,FALSE),IF(ISNUMBER(SEARCH("YYY", E13)),VLOOKUP(CONCATENATE("DRRH/",LEFT(E13, LEN(E13)-3)),[2]List1!C$2:D$100,2,FALSE),F13))</f>
        <v>Pomoći EU</v>
      </c>
      <c r="E13" s="97" t="s">
        <v>40</v>
      </c>
      <c r="F13" s="98" t="s">
        <v>41</v>
      </c>
      <c r="G13" s="71">
        <v>1419350</v>
      </c>
      <c r="H13" s="71">
        <v>1451500</v>
      </c>
      <c r="I13" s="71">
        <v>1356391</v>
      </c>
      <c r="J13" s="72"/>
      <c r="K13" s="72"/>
      <c r="L13" s="66"/>
      <c r="M13" s="66"/>
      <c r="N13" s="66"/>
      <c r="O13" s="67"/>
      <c r="P13" s="67"/>
      <c r="Q13" s="67"/>
    </row>
    <row r="14" spans="1:17">
      <c r="A14" s="95" t="str">
        <f t="shared" si="0"/>
        <v/>
      </c>
      <c r="B14" s="96" t="str">
        <f t="shared" si="1"/>
        <v/>
      </c>
      <c r="C14" s="96" t="str">
        <f t="shared" si="2"/>
        <v>52</v>
      </c>
      <c r="D14" s="96" t="str">
        <f>IF(ISNUMBER(SEARCH("XXX", E14)),VLOOKUP(CONCATENATE("DRRH/",LEFT(E14, LEN(E14)-3)),[2]List1!A$2:B$100,2,FALSE),IF(ISNUMBER(SEARCH("YYY", E14)),VLOOKUP(CONCATENATE("DRRH/",LEFT(E14, LEN(E14)-3)),[2]List1!C$2:D$100,2,FALSE),F14))</f>
        <v>Ostale pomoći</v>
      </c>
      <c r="E14" s="97" t="s">
        <v>42</v>
      </c>
      <c r="F14" s="98" t="s">
        <v>43</v>
      </c>
      <c r="G14" s="71">
        <v>219084</v>
      </c>
      <c r="H14" s="71">
        <v>20000</v>
      </c>
      <c r="I14" s="71">
        <v>20000</v>
      </c>
      <c r="J14" s="72"/>
      <c r="K14" s="72"/>
      <c r="L14" s="66"/>
      <c r="M14" s="66"/>
      <c r="N14" s="66"/>
      <c r="O14" s="67"/>
      <c r="P14" s="67"/>
      <c r="Q14" s="67"/>
    </row>
    <row r="15" spans="1:17" s="74" customFormat="1">
      <c r="A15" s="91" t="str">
        <f t="shared" si="0"/>
        <v/>
      </c>
      <c r="B15" s="92" t="str">
        <f t="shared" si="1"/>
        <v>64</v>
      </c>
      <c r="C15" s="92" t="str">
        <f t="shared" si="2"/>
        <v/>
      </c>
      <c r="D15" s="92" t="str">
        <f>IF(ISNUMBER(SEARCH("XXX", E15)),VLOOKUP(CONCATENATE("DRRH/",LEFT(E15, LEN(E15)-3)),[2]List1!A$2:B$100,2,FALSE),IF(ISNUMBER(SEARCH("YYY", E15)),VLOOKUP(CONCATENATE("DRRH/",LEFT(E15, LEN(E15)-3)),[2]List1!C$2:D$100,2,FALSE),F15))</f>
        <v>Prihodi od imovine</v>
      </c>
      <c r="E15" s="94" t="s">
        <v>77</v>
      </c>
      <c r="F15" s="94" t="s">
        <v>22</v>
      </c>
      <c r="G15" s="65">
        <v>1998185</v>
      </c>
      <c r="H15" s="65">
        <v>1744677</v>
      </c>
      <c r="I15" s="65">
        <v>1744677</v>
      </c>
      <c r="J15" s="66"/>
      <c r="K15" s="66"/>
      <c r="L15" s="66"/>
      <c r="M15" s="66"/>
      <c r="N15" s="66"/>
      <c r="O15" s="67"/>
      <c r="P15" s="67"/>
      <c r="Q15" s="67"/>
    </row>
    <row r="16" spans="1:17">
      <c r="A16" s="95" t="str">
        <f t="shared" si="0"/>
        <v/>
      </c>
      <c r="B16" s="96" t="str">
        <f t="shared" si="1"/>
        <v/>
      </c>
      <c r="C16" s="96" t="str">
        <f t="shared" si="2"/>
        <v>43</v>
      </c>
      <c r="D16" s="96" t="str">
        <f>IF(ISNUMBER(SEARCH("XXX", E16)),VLOOKUP(CONCATENATE("DRRH/",LEFT(E16, LEN(E16)-3)),[2]List1!A$2:B$100,2,FALSE),IF(ISNUMBER(SEARCH("YYY", E16)),VLOOKUP(CONCATENATE("DRRH/",LEFT(E16, LEN(E16)-3)),[2]List1!C$2:D$100,2,FALSE),F16))</f>
        <v>Ostali prihodi za posebne namjene</v>
      </c>
      <c r="E16" s="97" t="s">
        <v>51</v>
      </c>
      <c r="F16" s="98" t="s">
        <v>52</v>
      </c>
      <c r="G16" s="71">
        <v>1998185</v>
      </c>
      <c r="H16" s="71">
        <v>1744677</v>
      </c>
      <c r="I16" s="71">
        <v>1744677</v>
      </c>
      <c r="J16" s="72"/>
      <c r="K16" s="72"/>
      <c r="L16" s="66"/>
      <c r="M16" s="66"/>
      <c r="N16" s="66"/>
      <c r="O16" s="67"/>
      <c r="P16" s="67"/>
      <c r="Q16" s="67"/>
    </row>
    <row r="17" spans="1:17" ht="25.5">
      <c r="A17" s="91" t="str">
        <f t="shared" si="0"/>
        <v/>
      </c>
      <c r="B17" s="92" t="str">
        <f t="shared" si="1"/>
        <v>65</v>
      </c>
      <c r="C17" s="92" t="str">
        <f t="shared" si="2"/>
        <v/>
      </c>
      <c r="D17" s="92" t="str">
        <f>IF(ISNUMBER(SEARCH("XXX", E17)),VLOOKUP(CONCATENATE("DRRH/",LEFT(E17, LEN(E17)-3)),[2]List1!A$2:B$100,2,FALSE),IF(ISNUMBER(SEARCH("YYY", E17)),VLOOKUP(CONCATENATE("DRRH/",LEFT(E17, LEN(E17)-3)),[2]List1!C$2:D$100,2,FALSE),F17))</f>
        <v>Prihodi od upravnih i administrativnih pristojbi, pristojbi po posebnim propisima i naknada</v>
      </c>
      <c r="E17" s="94" t="s">
        <v>78</v>
      </c>
      <c r="F17" s="94" t="s">
        <v>22</v>
      </c>
      <c r="G17" s="65">
        <v>14694375</v>
      </c>
      <c r="H17" s="65">
        <v>15197883</v>
      </c>
      <c r="I17" s="65">
        <v>15197883</v>
      </c>
      <c r="J17" s="66"/>
      <c r="K17" s="66"/>
      <c r="L17" s="66"/>
      <c r="M17" s="66"/>
      <c r="N17" s="66"/>
      <c r="O17" s="67"/>
      <c r="P17" s="67"/>
      <c r="Q17" s="67"/>
    </row>
    <row r="18" spans="1:17">
      <c r="A18" s="88" t="str">
        <f t="shared" si="0"/>
        <v/>
      </c>
      <c r="B18" s="89" t="str">
        <f t="shared" si="1"/>
        <v/>
      </c>
      <c r="C18" s="89" t="str">
        <f t="shared" si="2"/>
        <v>43</v>
      </c>
      <c r="D18" s="89" t="str">
        <f>IF(ISNUMBER(SEARCH("XXX", E18)),VLOOKUP(CONCATENATE("DRRH/",LEFT(E18, LEN(E18)-3)),[2]List1!A$2:B$100,2,FALSE),IF(ISNUMBER(SEARCH("YYY", E18)),VLOOKUP(CONCATENATE("DRRH/",LEFT(E18, LEN(E18)-3)),[2]List1!C$2:D$100,2,FALSE),F18))</f>
        <v>Ostali prihodi za posebne namjene</v>
      </c>
      <c r="E18" s="97" t="s">
        <v>51</v>
      </c>
      <c r="F18" s="98" t="s">
        <v>52</v>
      </c>
      <c r="G18" s="71">
        <v>14694375</v>
      </c>
      <c r="H18" s="71">
        <v>15197883</v>
      </c>
      <c r="I18" s="71">
        <v>15197883</v>
      </c>
      <c r="J18" s="73"/>
      <c r="K18" s="73"/>
    </row>
    <row r="19" spans="1:17">
      <c r="A19" s="91" t="str">
        <f t="shared" si="0"/>
        <v/>
      </c>
      <c r="B19" s="92" t="str">
        <f t="shared" si="1"/>
        <v>66</v>
      </c>
      <c r="C19" s="92" t="str">
        <f t="shared" si="2"/>
        <v/>
      </c>
      <c r="D19" s="92" t="str">
        <f>IF(ISNUMBER(SEARCH("XXX", E19)),VLOOKUP(CONCATENATE("DRRH/",LEFT(E19, LEN(E19)-3)),[2]List1!A$2:B$100,2,FALSE),IF(ISNUMBER(SEARCH("YYY", E19)),VLOOKUP(CONCATENATE("DRRH/",LEFT(E19, LEN(E19)-3)),[2]List1!C$2:D$100,2,FALSE),F19))</f>
        <v>Prihodi od prodaje proizvoda i robe te pruženih usluga i prihodi od donacija</v>
      </c>
      <c r="E19" s="94" t="s">
        <v>79</v>
      </c>
      <c r="F19" s="94" t="s">
        <v>22</v>
      </c>
      <c r="G19" s="65">
        <v>102197</v>
      </c>
      <c r="H19" s="65">
        <v>102197</v>
      </c>
      <c r="I19" s="65">
        <v>102197</v>
      </c>
      <c r="J19" s="67"/>
      <c r="K19" s="67"/>
    </row>
    <row r="20" spans="1:17">
      <c r="A20" s="88" t="str">
        <f t="shared" si="0"/>
        <v/>
      </c>
      <c r="B20" s="89" t="str">
        <f t="shared" si="1"/>
        <v/>
      </c>
      <c r="C20" s="89" t="str">
        <f t="shared" si="2"/>
        <v>31</v>
      </c>
      <c r="D20" s="89" t="str">
        <f>IF(ISNUMBER(SEARCH("XXX", E20)),VLOOKUP(CONCATENATE("DRRH/",LEFT(E20, LEN(E20)-3)),[2]List1!A$2:B$100,2,FALSE),IF(ISNUMBER(SEARCH("YYY", E20)),VLOOKUP(CONCATENATE("DRRH/",LEFT(E20, LEN(E20)-3)),[2]List1!C$2:D$100,2,FALSE),F20))</f>
        <v>Vlastiti prihodi</v>
      </c>
      <c r="E20" s="97" t="s">
        <v>34</v>
      </c>
      <c r="F20" s="98" t="s">
        <v>50</v>
      </c>
      <c r="G20" s="71">
        <v>102197</v>
      </c>
      <c r="H20" s="71">
        <v>102197</v>
      </c>
      <c r="I20" s="71">
        <v>102197</v>
      </c>
      <c r="J20" s="73"/>
      <c r="K20" s="73"/>
    </row>
    <row r="21" spans="1:17">
      <c r="A21" s="91" t="str">
        <f t="shared" si="0"/>
        <v/>
      </c>
      <c r="B21" s="92" t="str">
        <f t="shared" si="1"/>
        <v>67</v>
      </c>
      <c r="C21" s="92" t="str">
        <f t="shared" si="2"/>
        <v/>
      </c>
      <c r="D21" s="92" t="str">
        <f>IF(ISNUMBER(SEARCH("XXX", E21)),VLOOKUP(CONCATENATE("DRRH/",LEFT(E21, LEN(E21)-3)),[2]List1!A$2:B$100,2,FALSE),IF(ISNUMBER(SEARCH("YYY", E21)),VLOOKUP(CONCATENATE("DRRH/",LEFT(E21, LEN(E21)-3)),[2]List1!C$2:D$100,2,FALSE),F21))</f>
        <v>Prihodi iz proračuna</v>
      </c>
      <c r="E21" s="94" t="s">
        <v>80</v>
      </c>
      <c r="F21" s="94" t="s">
        <v>22</v>
      </c>
      <c r="G21" s="65">
        <v>1153160394</v>
      </c>
      <c r="H21" s="65">
        <v>950416658</v>
      </c>
      <c r="I21" s="65">
        <v>963952096</v>
      </c>
      <c r="J21" s="67"/>
      <c r="K21" s="67"/>
    </row>
    <row r="22" spans="1:17">
      <c r="A22" s="88" t="str">
        <f t="shared" si="0"/>
        <v/>
      </c>
      <c r="B22" s="89" t="str">
        <f t="shared" si="1"/>
        <v/>
      </c>
      <c r="C22" s="89" t="str">
        <f t="shared" si="2"/>
        <v>11</v>
      </c>
      <c r="D22" s="89" t="str">
        <f>IF(ISNUMBER(SEARCH("XXX", E22)),VLOOKUP(CONCATENATE("DRRH/",LEFT(E22, LEN(E22)-3)),[2]List1!A$2:B$100,2,FALSE),IF(ISNUMBER(SEARCH("YYY", E22)),VLOOKUP(CONCATENATE("DRRH/",LEFT(E22, LEN(E22)-3)),[2]List1!C$2:D$100,2,FALSE),F22))</f>
        <v>Opći prihodi i primici</v>
      </c>
      <c r="E22" s="97" t="s">
        <v>36</v>
      </c>
      <c r="F22" s="98" t="s">
        <v>37</v>
      </c>
      <c r="G22" s="71">
        <v>225673142</v>
      </c>
      <c r="H22" s="71">
        <v>201727337</v>
      </c>
      <c r="I22" s="71">
        <v>201896285</v>
      </c>
      <c r="J22" s="73"/>
      <c r="K22" s="73"/>
    </row>
    <row r="23" spans="1:17">
      <c r="A23" s="88" t="str">
        <f t="shared" si="0"/>
        <v/>
      </c>
      <c r="B23" s="89" t="str">
        <f t="shared" si="1"/>
        <v/>
      </c>
      <c r="C23" s="89" t="str">
        <f t="shared" si="2"/>
        <v>12</v>
      </c>
      <c r="D23" s="89" t="str">
        <f>IF(ISNUMBER(SEARCH("XXX", E23)),VLOOKUP(CONCATENATE("DRRH/",LEFT(E23, LEN(E23)-3)),[2]List1!A$2:B$100,2,FALSE),IF(ISNUMBER(SEARCH("YYY", E23)),VLOOKUP(CONCATENATE("DRRH/",LEFT(E23, LEN(E23)-3)),[2]List1!C$2:D$100,2,FALSE),F23))</f>
        <v>Sredstva učešća za pomoći</v>
      </c>
      <c r="E23" s="97" t="s">
        <v>38</v>
      </c>
      <c r="F23" s="98" t="s">
        <v>39</v>
      </c>
      <c r="G23" s="71">
        <v>88729963</v>
      </c>
      <c r="H23" s="71">
        <v>75706761</v>
      </c>
      <c r="I23" s="71">
        <v>85237844</v>
      </c>
      <c r="J23" s="73"/>
      <c r="K23" s="73"/>
    </row>
    <row r="24" spans="1:17">
      <c r="A24" s="88" t="str">
        <f t="shared" si="0"/>
        <v/>
      </c>
      <c r="B24" s="89" t="str">
        <f t="shared" si="1"/>
        <v/>
      </c>
      <c r="C24" s="89" t="str">
        <f t="shared" si="2"/>
        <v>55</v>
      </c>
      <c r="D24" s="89" t="str">
        <f>IF(ISNUMBER(SEARCH("XXX", E24)),VLOOKUP(CONCATENATE("DRRH/",LEFT(E24, LEN(E24)-3)),[2]List1!A$2:B$100,2,FALSE),IF(ISNUMBER(SEARCH("YYY", E24)),VLOOKUP(CONCATENATE("DRRH/",LEFT(E24, LEN(E24)-3)),[2]List1!C$2:D$100,2,FALSE),F24))</f>
        <v>Refundacije iz pomoći EU</v>
      </c>
      <c r="E24" s="97" t="s">
        <v>44</v>
      </c>
      <c r="F24" s="98" t="s">
        <v>45</v>
      </c>
      <c r="G24" s="71">
        <v>403361902</v>
      </c>
      <c r="H24" s="71">
        <v>399267190</v>
      </c>
      <c r="I24" s="71">
        <v>399245612</v>
      </c>
      <c r="J24" s="73"/>
      <c r="K24" s="73"/>
    </row>
    <row r="25" spans="1:17">
      <c r="A25" s="88" t="str">
        <f t="shared" si="0"/>
        <v/>
      </c>
      <c r="B25" s="89" t="str">
        <f t="shared" si="1"/>
        <v/>
      </c>
      <c r="C25" s="89" t="str">
        <f t="shared" si="2"/>
        <v>56</v>
      </c>
      <c r="D25" s="89" t="str">
        <f>IF(ISNUMBER(SEARCH("XXX", E25)),VLOOKUP(CONCATENATE("DRRH/",LEFT(E25, LEN(E25)-3)),[2]List1!A$2:B$100,2,FALSE),IF(ISNUMBER(SEARCH("YYY", E25)),VLOOKUP(CONCATENATE("DRRH/",LEFT(E25, LEN(E25)-3)),[2]List1!C$2:D$100,2,FALSE),F25))</f>
        <v>Fondovi EU</v>
      </c>
      <c r="E25" s="97" t="s">
        <v>46</v>
      </c>
      <c r="F25" s="98" t="s">
        <v>47</v>
      </c>
      <c r="G25" s="71">
        <v>378961012</v>
      </c>
      <c r="H25" s="71">
        <v>239426441</v>
      </c>
      <c r="I25" s="71">
        <v>277572355</v>
      </c>
      <c r="J25" s="73"/>
      <c r="K25" s="73"/>
    </row>
    <row r="26" spans="1:17">
      <c r="A26" s="88" t="str">
        <f t="shared" si="0"/>
        <v/>
      </c>
      <c r="B26" s="89" t="str">
        <f t="shared" si="1"/>
        <v/>
      </c>
      <c r="C26" s="89" t="str">
        <f t="shared" si="2"/>
        <v>58</v>
      </c>
      <c r="D26" s="89" t="str">
        <f>IF(ISNUMBER(SEARCH("XXX", E26)),VLOOKUP(CONCATENATE("DRRH/",LEFT(E26, LEN(E26)-3)),[2]List1!A$2:B$100,2,FALSE),IF(ISNUMBER(SEARCH("YYY", E26)),VLOOKUP(CONCATENATE("DRRH/",LEFT(E26, LEN(E26)-3)),[2]List1!C$2:D$100,2,FALSE),F26))</f>
        <v>Instrumenti EU nove generacije</v>
      </c>
      <c r="E26" s="97" t="s">
        <v>53</v>
      </c>
      <c r="F26" s="98" t="s">
        <v>54</v>
      </c>
      <c r="G26" s="71">
        <v>56434375</v>
      </c>
      <c r="H26" s="71">
        <v>34288929</v>
      </c>
      <c r="I26" s="71"/>
      <c r="J26" s="73"/>
      <c r="K26" s="73"/>
    </row>
  </sheetData>
  <mergeCells count="2">
    <mergeCell ref="A1:I1"/>
    <mergeCell ref="A3:I3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D734CB-1ED1-4757-938A-2660829FEE4C}">
  <sheetPr codeName="List4"/>
  <dimension ref="A1:S21"/>
  <sheetViews>
    <sheetView workbookViewId="0">
      <selection activeCell="G15" sqref="G15"/>
    </sheetView>
  </sheetViews>
  <sheetFormatPr defaultColWidth="18.7109375" defaultRowHeight="15"/>
  <cols>
    <col min="1" max="1" width="18.7109375" style="100"/>
    <col min="2" max="2" width="63.5703125" style="100" customWidth="1"/>
    <col min="3" max="3" width="17.5703125" style="128" customWidth="1"/>
    <col min="4" max="4" width="17.42578125" style="128" customWidth="1"/>
    <col min="5" max="5" width="16.42578125" style="99" customWidth="1"/>
    <col min="6" max="6" width="15.7109375" style="99" customWidth="1"/>
    <col min="7" max="7" width="9.7109375" style="100" customWidth="1"/>
    <col min="8" max="8" width="15.7109375" style="99" customWidth="1"/>
    <col min="9" max="9" width="9.7109375" style="100" customWidth="1"/>
    <col min="10" max="257" width="18.7109375" style="100"/>
    <col min="258" max="258" width="63.5703125" style="100" customWidth="1"/>
    <col min="259" max="259" width="17.5703125" style="100" customWidth="1"/>
    <col min="260" max="260" width="17.42578125" style="100" customWidth="1"/>
    <col min="261" max="261" width="16.42578125" style="100" customWidth="1"/>
    <col min="262" max="262" width="15.7109375" style="100" customWidth="1"/>
    <col min="263" max="263" width="9.7109375" style="100" customWidth="1"/>
    <col min="264" max="264" width="15.7109375" style="100" customWidth="1"/>
    <col min="265" max="265" width="9.7109375" style="100" customWidth="1"/>
    <col min="266" max="513" width="18.7109375" style="100"/>
    <col min="514" max="514" width="63.5703125" style="100" customWidth="1"/>
    <col min="515" max="515" width="17.5703125" style="100" customWidth="1"/>
    <col min="516" max="516" width="17.42578125" style="100" customWidth="1"/>
    <col min="517" max="517" width="16.42578125" style="100" customWidth="1"/>
    <col min="518" max="518" width="15.7109375" style="100" customWidth="1"/>
    <col min="519" max="519" width="9.7109375" style="100" customWidth="1"/>
    <col min="520" max="520" width="15.7109375" style="100" customWidth="1"/>
    <col min="521" max="521" width="9.7109375" style="100" customWidth="1"/>
    <col min="522" max="769" width="18.7109375" style="100"/>
    <col min="770" max="770" width="63.5703125" style="100" customWidth="1"/>
    <col min="771" max="771" width="17.5703125" style="100" customWidth="1"/>
    <col min="772" max="772" width="17.42578125" style="100" customWidth="1"/>
    <col min="773" max="773" width="16.42578125" style="100" customWidth="1"/>
    <col min="774" max="774" width="15.7109375" style="100" customWidth="1"/>
    <col min="775" max="775" width="9.7109375" style="100" customWidth="1"/>
    <col min="776" max="776" width="15.7109375" style="100" customWidth="1"/>
    <col min="777" max="777" width="9.7109375" style="100" customWidth="1"/>
    <col min="778" max="1025" width="18.7109375" style="100"/>
    <col min="1026" max="1026" width="63.5703125" style="100" customWidth="1"/>
    <col min="1027" max="1027" width="17.5703125" style="100" customWidth="1"/>
    <col min="1028" max="1028" width="17.42578125" style="100" customWidth="1"/>
    <col min="1029" max="1029" width="16.42578125" style="100" customWidth="1"/>
    <col min="1030" max="1030" width="15.7109375" style="100" customWidth="1"/>
    <col min="1031" max="1031" width="9.7109375" style="100" customWidth="1"/>
    <col min="1032" max="1032" width="15.7109375" style="100" customWidth="1"/>
    <col min="1033" max="1033" width="9.7109375" style="100" customWidth="1"/>
    <col min="1034" max="1281" width="18.7109375" style="100"/>
    <col min="1282" max="1282" width="63.5703125" style="100" customWidth="1"/>
    <col min="1283" max="1283" width="17.5703125" style="100" customWidth="1"/>
    <col min="1284" max="1284" width="17.42578125" style="100" customWidth="1"/>
    <col min="1285" max="1285" width="16.42578125" style="100" customWidth="1"/>
    <col min="1286" max="1286" width="15.7109375" style="100" customWidth="1"/>
    <col min="1287" max="1287" width="9.7109375" style="100" customWidth="1"/>
    <col min="1288" max="1288" width="15.7109375" style="100" customWidth="1"/>
    <col min="1289" max="1289" width="9.7109375" style="100" customWidth="1"/>
    <col min="1290" max="1537" width="18.7109375" style="100"/>
    <col min="1538" max="1538" width="63.5703125" style="100" customWidth="1"/>
    <col min="1539" max="1539" width="17.5703125" style="100" customWidth="1"/>
    <col min="1540" max="1540" width="17.42578125" style="100" customWidth="1"/>
    <col min="1541" max="1541" width="16.42578125" style="100" customWidth="1"/>
    <col min="1542" max="1542" width="15.7109375" style="100" customWidth="1"/>
    <col min="1543" max="1543" width="9.7109375" style="100" customWidth="1"/>
    <col min="1544" max="1544" width="15.7109375" style="100" customWidth="1"/>
    <col min="1545" max="1545" width="9.7109375" style="100" customWidth="1"/>
    <col min="1546" max="1793" width="18.7109375" style="100"/>
    <col min="1794" max="1794" width="63.5703125" style="100" customWidth="1"/>
    <col min="1795" max="1795" width="17.5703125" style="100" customWidth="1"/>
    <col min="1796" max="1796" width="17.42578125" style="100" customWidth="1"/>
    <col min="1797" max="1797" width="16.42578125" style="100" customWidth="1"/>
    <col min="1798" max="1798" width="15.7109375" style="100" customWidth="1"/>
    <col min="1799" max="1799" width="9.7109375" style="100" customWidth="1"/>
    <col min="1800" max="1800" width="15.7109375" style="100" customWidth="1"/>
    <col min="1801" max="1801" width="9.7109375" style="100" customWidth="1"/>
    <col min="1802" max="2049" width="18.7109375" style="100"/>
    <col min="2050" max="2050" width="63.5703125" style="100" customWidth="1"/>
    <col min="2051" max="2051" width="17.5703125" style="100" customWidth="1"/>
    <col min="2052" max="2052" width="17.42578125" style="100" customWidth="1"/>
    <col min="2053" max="2053" width="16.42578125" style="100" customWidth="1"/>
    <col min="2054" max="2054" width="15.7109375" style="100" customWidth="1"/>
    <col min="2055" max="2055" width="9.7109375" style="100" customWidth="1"/>
    <col min="2056" max="2056" width="15.7109375" style="100" customWidth="1"/>
    <col min="2057" max="2057" width="9.7109375" style="100" customWidth="1"/>
    <col min="2058" max="2305" width="18.7109375" style="100"/>
    <col min="2306" max="2306" width="63.5703125" style="100" customWidth="1"/>
    <col min="2307" max="2307" width="17.5703125" style="100" customWidth="1"/>
    <col min="2308" max="2308" width="17.42578125" style="100" customWidth="1"/>
    <col min="2309" max="2309" width="16.42578125" style="100" customWidth="1"/>
    <col min="2310" max="2310" width="15.7109375" style="100" customWidth="1"/>
    <col min="2311" max="2311" width="9.7109375" style="100" customWidth="1"/>
    <col min="2312" max="2312" width="15.7109375" style="100" customWidth="1"/>
    <col min="2313" max="2313" width="9.7109375" style="100" customWidth="1"/>
    <col min="2314" max="2561" width="18.7109375" style="100"/>
    <col min="2562" max="2562" width="63.5703125" style="100" customWidth="1"/>
    <col min="2563" max="2563" width="17.5703125" style="100" customWidth="1"/>
    <col min="2564" max="2564" width="17.42578125" style="100" customWidth="1"/>
    <col min="2565" max="2565" width="16.42578125" style="100" customWidth="1"/>
    <col min="2566" max="2566" width="15.7109375" style="100" customWidth="1"/>
    <col min="2567" max="2567" width="9.7109375" style="100" customWidth="1"/>
    <col min="2568" max="2568" width="15.7109375" style="100" customWidth="1"/>
    <col min="2569" max="2569" width="9.7109375" style="100" customWidth="1"/>
    <col min="2570" max="2817" width="18.7109375" style="100"/>
    <col min="2818" max="2818" width="63.5703125" style="100" customWidth="1"/>
    <col min="2819" max="2819" width="17.5703125" style="100" customWidth="1"/>
    <col min="2820" max="2820" width="17.42578125" style="100" customWidth="1"/>
    <col min="2821" max="2821" width="16.42578125" style="100" customWidth="1"/>
    <col min="2822" max="2822" width="15.7109375" style="100" customWidth="1"/>
    <col min="2823" max="2823" width="9.7109375" style="100" customWidth="1"/>
    <col min="2824" max="2824" width="15.7109375" style="100" customWidth="1"/>
    <col min="2825" max="2825" width="9.7109375" style="100" customWidth="1"/>
    <col min="2826" max="3073" width="18.7109375" style="100"/>
    <col min="3074" max="3074" width="63.5703125" style="100" customWidth="1"/>
    <col min="3075" max="3075" width="17.5703125" style="100" customWidth="1"/>
    <col min="3076" max="3076" width="17.42578125" style="100" customWidth="1"/>
    <col min="3077" max="3077" width="16.42578125" style="100" customWidth="1"/>
    <col min="3078" max="3078" width="15.7109375" style="100" customWidth="1"/>
    <col min="3079" max="3079" width="9.7109375" style="100" customWidth="1"/>
    <col min="3080" max="3080" width="15.7109375" style="100" customWidth="1"/>
    <col min="3081" max="3081" width="9.7109375" style="100" customWidth="1"/>
    <col min="3082" max="3329" width="18.7109375" style="100"/>
    <col min="3330" max="3330" width="63.5703125" style="100" customWidth="1"/>
    <col min="3331" max="3331" width="17.5703125" style="100" customWidth="1"/>
    <col min="3332" max="3332" width="17.42578125" style="100" customWidth="1"/>
    <col min="3333" max="3333" width="16.42578125" style="100" customWidth="1"/>
    <col min="3334" max="3334" width="15.7109375" style="100" customWidth="1"/>
    <col min="3335" max="3335" width="9.7109375" style="100" customWidth="1"/>
    <col min="3336" max="3336" width="15.7109375" style="100" customWidth="1"/>
    <col min="3337" max="3337" width="9.7109375" style="100" customWidth="1"/>
    <col min="3338" max="3585" width="18.7109375" style="100"/>
    <col min="3586" max="3586" width="63.5703125" style="100" customWidth="1"/>
    <col min="3587" max="3587" width="17.5703125" style="100" customWidth="1"/>
    <col min="3588" max="3588" width="17.42578125" style="100" customWidth="1"/>
    <col min="3589" max="3589" width="16.42578125" style="100" customWidth="1"/>
    <col min="3590" max="3590" width="15.7109375" style="100" customWidth="1"/>
    <col min="3591" max="3591" width="9.7109375" style="100" customWidth="1"/>
    <col min="3592" max="3592" width="15.7109375" style="100" customWidth="1"/>
    <col min="3593" max="3593" width="9.7109375" style="100" customWidth="1"/>
    <col min="3594" max="3841" width="18.7109375" style="100"/>
    <col min="3842" max="3842" width="63.5703125" style="100" customWidth="1"/>
    <col min="3843" max="3843" width="17.5703125" style="100" customWidth="1"/>
    <col min="3844" max="3844" width="17.42578125" style="100" customWidth="1"/>
    <col min="3845" max="3845" width="16.42578125" style="100" customWidth="1"/>
    <col min="3846" max="3846" width="15.7109375" style="100" customWidth="1"/>
    <col min="3847" max="3847" width="9.7109375" style="100" customWidth="1"/>
    <col min="3848" max="3848" width="15.7109375" style="100" customWidth="1"/>
    <col min="3849" max="3849" width="9.7109375" style="100" customWidth="1"/>
    <col min="3850" max="4097" width="18.7109375" style="100"/>
    <col min="4098" max="4098" width="63.5703125" style="100" customWidth="1"/>
    <col min="4099" max="4099" width="17.5703125" style="100" customWidth="1"/>
    <col min="4100" max="4100" width="17.42578125" style="100" customWidth="1"/>
    <col min="4101" max="4101" width="16.42578125" style="100" customWidth="1"/>
    <col min="4102" max="4102" width="15.7109375" style="100" customWidth="1"/>
    <col min="4103" max="4103" width="9.7109375" style="100" customWidth="1"/>
    <col min="4104" max="4104" width="15.7109375" style="100" customWidth="1"/>
    <col min="4105" max="4105" width="9.7109375" style="100" customWidth="1"/>
    <col min="4106" max="4353" width="18.7109375" style="100"/>
    <col min="4354" max="4354" width="63.5703125" style="100" customWidth="1"/>
    <col min="4355" max="4355" width="17.5703125" style="100" customWidth="1"/>
    <col min="4356" max="4356" width="17.42578125" style="100" customWidth="1"/>
    <col min="4357" max="4357" width="16.42578125" style="100" customWidth="1"/>
    <col min="4358" max="4358" width="15.7109375" style="100" customWidth="1"/>
    <col min="4359" max="4359" width="9.7109375" style="100" customWidth="1"/>
    <col min="4360" max="4360" width="15.7109375" style="100" customWidth="1"/>
    <col min="4361" max="4361" width="9.7109375" style="100" customWidth="1"/>
    <col min="4362" max="4609" width="18.7109375" style="100"/>
    <col min="4610" max="4610" width="63.5703125" style="100" customWidth="1"/>
    <col min="4611" max="4611" width="17.5703125" style="100" customWidth="1"/>
    <col min="4612" max="4612" width="17.42578125" style="100" customWidth="1"/>
    <col min="4613" max="4613" width="16.42578125" style="100" customWidth="1"/>
    <col min="4614" max="4614" width="15.7109375" style="100" customWidth="1"/>
    <col min="4615" max="4615" width="9.7109375" style="100" customWidth="1"/>
    <col min="4616" max="4616" width="15.7109375" style="100" customWidth="1"/>
    <col min="4617" max="4617" width="9.7109375" style="100" customWidth="1"/>
    <col min="4618" max="4865" width="18.7109375" style="100"/>
    <col min="4866" max="4866" width="63.5703125" style="100" customWidth="1"/>
    <col min="4867" max="4867" width="17.5703125" style="100" customWidth="1"/>
    <col min="4868" max="4868" width="17.42578125" style="100" customWidth="1"/>
    <col min="4869" max="4869" width="16.42578125" style="100" customWidth="1"/>
    <col min="4870" max="4870" width="15.7109375" style="100" customWidth="1"/>
    <col min="4871" max="4871" width="9.7109375" style="100" customWidth="1"/>
    <col min="4872" max="4872" width="15.7109375" style="100" customWidth="1"/>
    <col min="4873" max="4873" width="9.7109375" style="100" customWidth="1"/>
    <col min="4874" max="5121" width="18.7109375" style="100"/>
    <col min="5122" max="5122" width="63.5703125" style="100" customWidth="1"/>
    <col min="5123" max="5123" width="17.5703125" style="100" customWidth="1"/>
    <col min="5124" max="5124" width="17.42578125" style="100" customWidth="1"/>
    <col min="5125" max="5125" width="16.42578125" style="100" customWidth="1"/>
    <col min="5126" max="5126" width="15.7109375" style="100" customWidth="1"/>
    <col min="5127" max="5127" width="9.7109375" style="100" customWidth="1"/>
    <col min="5128" max="5128" width="15.7109375" style="100" customWidth="1"/>
    <col min="5129" max="5129" width="9.7109375" style="100" customWidth="1"/>
    <col min="5130" max="5377" width="18.7109375" style="100"/>
    <col min="5378" max="5378" width="63.5703125" style="100" customWidth="1"/>
    <col min="5379" max="5379" width="17.5703125" style="100" customWidth="1"/>
    <col min="5380" max="5380" width="17.42578125" style="100" customWidth="1"/>
    <col min="5381" max="5381" width="16.42578125" style="100" customWidth="1"/>
    <col min="5382" max="5382" width="15.7109375" style="100" customWidth="1"/>
    <col min="5383" max="5383" width="9.7109375" style="100" customWidth="1"/>
    <col min="5384" max="5384" width="15.7109375" style="100" customWidth="1"/>
    <col min="5385" max="5385" width="9.7109375" style="100" customWidth="1"/>
    <col min="5386" max="5633" width="18.7109375" style="100"/>
    <col min="5634" max="5634" width="63.5703125" style="100" customWidth="1"/>
    <col min="5635" max="5635" width="17.5703125" style="100" customWidth="1"/>
    <col min="5636" max="5636" width="17.42578125" style="100" customWidth="1"/>
    <col min="5637" max="5637" width="16.42578125" style="100" customWidth="1"/>
    <col min="5638" max="5638" width="15.7109375" style="100" customWidth="1"/>
    <col min="5639" max="5639" width="9.7109375" style="100" customWidth="1"/>
    <col min="5640" max="5640" width="15.7109375" style="100" customWidth="1"/>
    <col min="5641" max="5641" width="9.7109375" style="100" customWidth="1"/>
    <col min="5642" max="5889" width="18.7109375" style="100"/>
    <col min="5890" max="5890" width="63.5703125" style="100" customWidth="1"/>
    <col min="5891" max="5891" width="17.5703125" style="100" customWidth="1"/>
    <col min="5892" max="5892" width="17.42578125" style="100" customWidth="1"/>
    <col min="5893" max="5893" width="16.42578125" style="100" customWidth="1"/>
    <col min="5894" max="5894" width="15.7109375" style="100" customWidth="1"/>
    <col min="5895" max="5895" width="9.7109375" style="100" customWidth="1"/>
    <col min="5896" max="5896" width="15.7109375" style="100" customWidth="1"/>
    <col min="5897" max="5897" width="9.7109375" style="100" customWidth="1"/>
    <col min="5898" max="6145" width="18.7109375" style="100"/>
    <col min="6146" max="6146" width="63.5703125" style="100" customWidth="1"/>
    <col min="6147" max="6147" width="17.5703125" style="100" customWidth="1"/>
    <col min="6148" max="6148" width="17.42578125" style="100" customWidth="1"/>
    <col min="6149" max="6149" width="16.42578125" style="100" customWidth="1"/>
    <col min="6150" max="6150" width="15.7109375" style="100" customWidth="1"/>
    <col min="6151" max="6151" width="9.7109375" style="100" customWidth="1"/>
    <col min="6152" max="6152" width="15.7109375" style="100" customWidth="1"/>
    <col min="6153" max="6153" width="9.7109375" style="100" customWidth="1"/>
    <col min="6154" max="6401" width="18.7109375" style="100"/>
    <col min="6402" max="6402" width="63.5703125" style="100" customWidth="1"/>
    <col min="6403" max="6403" width="17.5703125" style="100" customWidth="1"/>
    <col min="6404" max="6404" width="17.42578125" style="100" customWidth="1"/>
    <col min="6405" max="6405" width="16.42578125" style="100" customWidth="1"/>
    <col min="6406" max="6406" width="15.7109375" style="100" customWidth="1"/>
    <col min="6407" max="6407" width="9.7109375" style="100" customWidth="1"/>
    <col min="6408" max="6408" width="15.7109375" style="100" customWidth="1"/>
    <col min="6409" max="6409" width="9.7109375" style="100" customWidth="1"/>
    <col min="6410" max="6657" width="18.7109375" style="100"/>
    <col min="6658" max="6658" width="63.5703125" style="100" customWidth="1"/>
    <col min="6659" max="6659" width="17.5703125" style="100" customWidth="1"/>
    <col min="6660" max="6660" width="17.42578125" style="100" customWidth="1"/>
    <col min="6661" max="6661" width="16.42578125" style="100" customWidth="1"/>
    <col min="6662" max="6662" width="15.7109375" style="100" customWidth="1"/>
    <col min="6663" max="6663" width="9.7109375" style="100" customWidth="1"/>
    <col min="6664" max="6664" width="15.7109375" style="100" customWidth="1"/>
    <col min="6665" max="6665" width="9.7109375" style="100" customWidth="1"/>
    <col min="6666" max="6913" width="18.7109375" style="100"/>
    <col min="6914" max="6914" width="63.5703125" style="100" customWidth="1"/>
    <col min="6915" max="6915" width="17.5703125" style="100" customWidth="1"/>
    <col min="6916" max="6916" width="17.42578125" style="100" customWidth="1"/>
    <col min="6917" max="6917" width="16.42578125" style="100" customWidth="1"/>
    <col min="6918" max="6918" width="15.7109375" style="100" customWidth="1"/>
    <col min="6919" max="6919" width="9.7109375" style="100" customWidth="1"/>
    <col min="6920" max="6920" width="15.7109375" style="100" customWidth="1"/>
    <col min="6921" max="6921" width="9.7109375" style="100" customWidth="1"/>
    <col min="6922" max="7169" width="18.7109375" style="100"/>
    <col min="7170" max="7170" width="63.5703125" style="100" customWidth="1"/>
    <col min="7171" max="7171" width="17.5703125" style="100" customWidth="1"/>
    <col min="7172" max="7172" width="17.42578125" style="100" customWidth="1"/>
    <col min="7173" max="7173" width="16.42578125" style="100" customWidth="1"/>
    <col min="7174" max="7174" width="15.7109375" style="100" customWidth="1"/>
    <col min="7175" max="7175" width="9.7109375" style="100" customWidth="1"/>
    <col min="7176" max="7176" width="15.7109375" style="100" customWidth="1"/>
    <col min="7177" max="7177" width="9.7109375" style="100" customWidth="1"/>
    <col min="7178" max="7425" width="18.7109375" style="100"/>
    <col min="7426" max="7426" width="63.5703125" style="100" customWidth="1"/>
    <col min="7427" max="7427" width="17.5703125" style="100" customWidth="1"/>
    <col min="7428" max="7428" width="17.42578125" style="100" customWidth="1"/>
    <col min="7429" max="7429" width="16.42578125" style="100" customWidth="1"/>
    <col min="7430" max="7430" width="15.7109375" style="100" customWidth="1"/>
    <col min="7431" max="7431" width="9.7109375" style="100" customWidth="1"/>
    <col min="7432" max="7432" width="15.7109375" style="100" customWidth="1"/>
    <col min="7433" max="7433" width="9.7109375" style="100" customWidth="1"/>
    <col min="7434" max="7681" width="18.7109375" style="100"/>
    <col min="7682" max="7682" width="63.5703125" style="100" customWidth="1"/>
    <col min="7683" max="7683" width="17.5703125" style="100" customWidth="1"/>
    <col min="7684" max="7684" width="17.42578125" style="100" customWidth="1"/>
    <col min="7685" max="7685" width="16.42578125" style="100" customWidth="1"/>
    <col min="7686" max="7686" width="15.7109375" style="100" customWidth="1"/>
    <col min="7687" max="7687" width="9.7109375" style="100" customWidth="1"/>
    <col min="7688" max="7688" width="15.7109375" style="100" customWidth="1"/>
    <col min="7689" max="7689" width="9.7109375" style="100" customWidth="1"/>
    <col min="7690" max="7937" width="18.7109375" style="100"/>
    <col min="7938" max="7938" width="63.5703125" style="100" customWidth="1"/>
    <col min="7939" max="7939" width="17.5703125" style="100" customWidth="1"/>
    <col min="7940" max="7940" width="17.42578125" style="100" customWidth="1"/>
    <col min="7941" max="7941" width="16.42578125" style="100" customWidth="1"/>
    <col min="7942" max="7942" width="15.7109375" style="100" customWidth="1"/>
    <col min="7943" max="7943" width="9.7109375" style="100" customWidth="1"/>
    <col min="7944" max="7944" width="15.7109375" style="100" customWidth="1"/>
    <col min="7945" max="7945" width="9.7109375" style="100" customWidth="1"/>
    <col min="7946" max="8193" width="18.7109375" style="100"/>
    <col min="8194" max="8194" width="63.5703125" style="100" customWidth="1"/>
    <col min="8195" max="8195" width="17.5703125" style="100" customWidth="1"/>
    <col min="8196" max="8196" width="17.42578125" style="100" customWidth="1"/>
    <col min="8197" max="8197" width="16.42578125" style="100" customWidth="1"/>
    <col min="8198" max="8198" width="15.7109375" style="100" customWidth="1"/>
    <col min="8199" max="8199" width="9.7109375" style="100" customWidth="1"/>
    <col min="8200" max="8200" width="15.7109375" style="100" customWidth="1"/>
    <col min="8201" max="8201" width="9.7109375" style="100" customWidth="1"/>
    <col min="8202" max="8449" width="18.7109375" style="100"/>
    <col min="8450" max="8450" width="63.5703125" style="100" customWidth="1"/>
    <col min="8451" max="8451" width="17.5703125" style="100" customWidth="1"/>
    <col min="8452" max="8452" width="17.42578125" style="100" customWidth="1"/>
    <col min="8453" max="8453" width="16.42578125" style="100" customWidth="1"/>
    <col min="8454" max="8454" width="15.7109375" style="100" customWidth="1"/>
    <col min="8455" max="8455" width="9.7109375" style="100" customWidth="1"/>
    <col min="8456" max="8456" width="15.7109375" style="100" customWidth="1"/>
    <col min="8457" max="8457" width="9.7109375" style="100" customWidth="1"/>
    <col min="8458" max="8705" width="18.7109375" style="100"/>
    <col min="8706" max="8706" width="63.5703125" style="100" customWidth="1"/>
    <col min="8707" max="8707" width="17.5703125" style="100" customWidth="1"/>
    <col min="8708" max="8708" width="17.42578125" style="100" customWidth="1"/>
    <col min="8709" max="8709" width="16.42578125" style="100" customWidth="1"/>
    <col min="8710" max="8710" width="15.7109375" style="100" customWidth="1"/>
    <col min="8711" max="8711" width="9.7109375" style="100" customWidth="1"/>
    <col min="8712" max="8712" width="15.7109375" style="100" customWidth="1"/>
    <col min="8713" max="8713" width="9.7109375" style="100" customWidth="1"/>
    <col min="8714" max="8961" width="18.7109375" style="100"/>
    <col min="8962" max="8962" width="63.5703125" style="100" customWidth="1"/>
    <col min="8963" max="8963" width="17.5703125" style="100" customWidth="1"/>
    <col min="8964" max="8964" width="17.42578125" style="100" customWidth="1"/>
    <col min="8965" max="8965" width="16.42578125" style="100" customWidth="1"/>
    <col min="8966" max="8966" width="15.7109375" style="100" customWidth="1"/>
    <col min="8967" max="8967" width="9.7109375" style="100" customWidth="1"/>
    <col min="8968" max="8968" width="15.7109375" style="100" customWidth="1"/>
    <col min="8969" max="8969" width="9.7109375" style="100" customWidth="1"/>
    <col min="8970" max="9217" width="18.7109375" style="100"/>
    <col min="9218" max="9218" width="63.5703125" style="100" customWidth="1"/>
    <col min="9219" max="9219" width="17.5703125" style="100" customWidth="1"/>
    <col min="9220" max="9220" width="17.42578125" style="100" customWidth="1"/>
    <col min="9221" max="9221" width="16.42578125" style="100" customWidth="1"/>
    <col min="9222" max="9222" width="15.7109375" style="100" customWidth="1"/>
    <col min="9223" max="9223" width="9.7109375" style="100" customWidth="1"/>
    <col min="9224" max="9224" width="15.7109375" style="100" customWidth="1"/>
    <col min="9225" max="9225" width="9.7109375" style="100" customWidth="1"/>
    <col min="9226" max="9473" width="18.7109375" style="100"/>
    <col min="9474" max="9474" width="63.5703125" style="100" customWidth="1"/>
    <col min="9475" max="9475" width="17.5703125" style="100" customWidth="1"/>
    <col min="9476" max="9476" width="17.42578125" style="100" customWidth="1"/>
    <col min="9477" max="9477" width="16.42578125" style="100" customWidth="1"/>
    <col min="9478" max="9478" width="15.7109375" style="100" customWidth="1"/>
    <col min="9479" max="9479" width="9.7109375" style="100" customWidth="1"/>
    <col min="9480" max="9480" width="15.7109375" style="100" customWidth="1"/>
    <col min="9481" max="9481" width="9.7109375" style="100" customWidth="1"/>
    <col min="9482" max="9729" width="18.7109375" style="100"/>
    <col min="9730" max="9730" width="63.5703125" style="100" customWidth="1"/>
    <col min="9731" max="9731" width="17.5703125" style="100" customWidth="1"/>
    <col min="9732" max="9732" width="17.42578125" style="100" customWidth="1"/>
    <col min="9733" max="9733" width="16.42578125" style="100" customWidth="1"/>
    <col min="9734" max="9734" width="15.7109375" style="100" customWidth="1"/>
    <col min="9735" max="9735" width="9.7109375" style="100" customWidth="1"/>
    <col min="9736" max="9736" width="15.7109375" style="100" customWidth="1"/>
    <col min="9737" max="9737" width="9.7109375" style="100" customWidth="1"/>
    <col min="9738" max="9985" width="18.7109375" style="100"/>
    <col min="9986" max="9986" width="63.5703125" style="100" customWidth="1"/>
    <col min="9987" max="9987" width="17.5703125" style="100" customWidth="1"/>
    <col min="9988" max="9988" width="17.42578125" style="100" customWidth="1"/>
    <col min="9989" max="9989" width="16.42578125" style="100" customWidth="1"/>
    <col min="9990" max="9990" width="15.7109375" style="100" customWidth="1"/>
    <col min="9991" max="9991" width="9.7109375" style="100" customWidth="1"/>
    <col min="9992" max="9992" width="15.7109375" style="100" customWidth="1"/>
    <col min="9993" max="9993" width="9.7109375" style="100" customWidth="1"/>
    <col min="9994" max="10241" width="18.7109375" style="100"/>
    <col min="10242" max="10242" width="63.5703125" style="100" customWidth="1"/>
    <col min="10243" max="10243" width="17.5703125" style="100" customWidth="1"/>
    <col min="10244" max="10244" width="17.42578125" style="100" customWidth="1"/>
    <col min="10245" max="10245" width="16.42578125" style="100" customWidth="1"/>
    <col min="10246" max="10246" width="15.7109375" style="100" customWidth="1"/>
    <col min="10247" max="10247" width="9.7109375" style="100" customWidth="1"/>
    <col min="10248" max="10248" width="15.7109375" style="100" customWidth="1"/>
    <col min="10249" max="10249" width="9.7109375" style="100" customWidth="1"/>
    <col min="10250" max="10497" width="18.7109375" style="100"/>
    <col min="10498" max="10498" width="63.5703125" style="100" customWidth="1"/>
    <col min="10499" max="10499" width="17.5703125" style="100" customWidth="1"/>
    <col min="10500" max="10500" width="17.42578125" style="100" customWidth="1"/>
    <col min="10501" max="10501" width="16.42578125" style="100" customWidth="1"/>
    <col min="10502" max="10502" width="15.7109375" style="100" customWidth="1"/>
    <col min="10503" max="10503" width="9.7109375" style="100" customWidth="1"/>
    <col min="10504" max="10504" width="15.7109375" style="100" customWidth="1"/>
    <col min="10505" max="10505" width="9.7109375" style="100" customWidth="1"/>
    <col min="10506" max="10753" width="18.7109375" style="100"/>
    <col min="10754" max="10754" width="63.5703125" style="100" customWidth="1"/>
    <col min="10755" max="10755" width="17.5703125" style="100" customWidth="1"/>
    <col min="10756" max="10756" width="17.42578125" style="100" customWidth="1"/>
    <col min="10757" max="10757" width="16.42578125" style="100" customWidth="1"/>
    <col min="10758" max="10758" width="15.7109375" style="100" customWidth="1"/>
    <col min="10759" max="10759" width="9.7109375" style="100" customWidth="1"/>
    <col min="10760" max="10760" width="15.7109375" style="100" customWidth="1"/>
    <col min="10761" max="10761" width="9.7109375" style="100" customWidth="1"/>
    <col min="10762" max="11009" width="18.7109375" style="100"/>
    <col min="11010" max="11010" width="63.5703125" style="100" customWidth="1"/>
    <col min="11011" max="11011" width="17.5703125" style="100" customWidth="1"/>
    <col min="11012" max="11012" width="17.42578125" style="100" customWidth="1"/>
    <col min="11013" max="11013" width="16.42578125" style="100" customWidth="1"/>
    <col min="11014" max="11014" width="15.7109375" style="100" customWidth="1"/>
    <col min="11015" max="11015" width="9.7109375" style="100" customWidth="1"/>
    <col min="11016" max="11016" width="15.7109375" style="100" customWidth="1"/>
    <col min="11017" max="11017" width="9.7109375" style="100" customWidth="1"/>
    <col min="11018" max="11265" width="18.7109375" style="100"/>
    <col min="11266" max="11266" width="63.5703125" style="100" customWidth="1"/>
    <col min="11267" max="11267" width="17.5703125" style="100" customWidth="1"/>
    <col min="11268" max="11268" width="17.42578125" style="100" customWidth="1"/>
    <col min="11269" max="11269" width="16.42578125" style="100" customWidth="1"/>
    <col min="11270" max="11270" width="15.7109375" style="100" customWidth="1"/>
    <col min="11271" max="11271" width="9.7109375" style="100" customWidth="1"/>
    <col min="11272" max="11272" width="15.7109375" style="100" customWidth="1"/>
    <col min="11273" max="11273" width="9.7109375" style="100" customWidth="1"/>
    <col min="11274" max="11521" width="18.7109375" style="100"/>
    <col min="11522" max="11522" width="63.5703125" style="100" customWidth="1"/>
    <col min="11523" max="11523" width="17.5703125" style="100" customWidth="1"/>
    <col min="11524" max="11524" width="17.42578125" style="100" customWidth="1"/>
    <col min="11525" max="11525" width="16.42578125" style="100" customWidth="1"/>
    <col min="11526" max="11526" width="15.7109375" style="100" customWidth="1"/>
    <col min="11527" max="11527" width="9.7109375" style="100" customWidth="1"/>
    <col min="11528" max="11528" width="15.7109375" style="100" customWidth="1"/>
    <col min="11529" max="11529" width="9.7109375" style="100" customWidth="1"/>
    <col min="11530" max="11777" width="18.7109375" style="100"/>
    <col min="11778" max="11778" width="63.5703125" style="100" customWidth="1"/>
    <col min="11779" max="11779" width="17.5703125" style="100" customWidth="1"/>
    <col min="11780" max="11780" width="17.42578125" style="100" customWidth="1"/>
    <col min="11781" max="11781" width="16.42578125" style="100" customWidth="1"/>
    <col min="11782" max="11782" width="15.7109375" style="100" customWidth="1"/>
    <col min="11783" max="11783" width="9.7109375" style="100" customWidth="1"/>
    <col min="11784" max="11784" width="15.7109375" style="100" customWidth="1"/>
    <col min="11785" max="11785" width="9.7109375" style="100" customWidth="1"/>
    <col min="11786" max="12033" width="18.7109375" style="100"/>
    <col min="12034" max="12034" width="63.5703125" style="100" customWidth="1"/>
    <col min="12035" max="12035" width="17.5703125" style="100" customWidth="1"/>
    <col min="12036" max="12036" width="17.42578125" style="100" customWidth="1"/>
    <col min="12037" max="12037" width="16.42578125" style="100" customWidth="1"/>
    <col min="12038" max="12038" width="15.7109375" style="100" customWidth="1"/>
    <col min="12039" max="12039" width="9.7109375" style="100" customWidth="1"/>
    <col min="12040" max="12040" width="15.7109375" style="100" customWidth="1"/>
    <col min="12041" max="12041" width="9.7109375" style="100" customWidth="1"/>
    <col min="12042" max="12289" width="18.7109375" style="100"/>
    <col min="12290" max="12290" width="63.5703125" style="100" customWidth="1"/>
    <col min="12291" max="12291" width="17.5703125" style="100" customWidth="1"/>
    <col min="12292" max="12292" width="17.42578125" style="100" customWidth="1"/>
    <col min="12293" max="12293" width="16.42578125" style="100" customWidth="1"/>
    <col min="12294" max="12294" width="15.7109375" style="100" customWidth="1"/>
    <col min="12295" max="12295" width="9.7109375" style="100" customWidth="1"/>
    <col min="12296" max="12296" width="15.7109375" style="100" customWidth="1"/>
    <col min="12297" max="12297" width="9.7109375" style="100" customWidth="1"/>
    <col min="12298" max="12545" width="18.7109375" style="100"/>
    <col min="12546" max="12546" width="63.5703125" style="100" customWidth="1"/>
    <col min="12547" max="12547" width="17.5703125" style="100" customWidth="1"/>
    <col min="12548" max="12548" width="17.42578125" style="100" customWidth="1"/>
    <col min="12549" max="12549" width="16.42578125" style="100" customWidth="1"/>
    <col min="12550" max="12550" width="15.7109375" style="100" customWidth="1"/>
    <col min="12551" max="12551" width="9.7109375" style="100" customWidth="1"/>
    <col min="12552" max="12552" width="15.7109375" style="100" customWidth="1"/>
    <col min="12553" max="12553" width="9.7109375" style="100" customWidth="1"/>
    <col min="12554" max="12801" width="18.7109375" style="100"/>
    <col min="12802" max="12802" width="63.5703125" style="100" customWidth="1"/>
    <col min="12803" max="12803" width="17.5703125" style="100" customWidth="1"/>
    <col min="12804" max="12804" width="17.42578125" style="100" customWidth="1"/>
    <col min="12805" max="12805" width="16.42578125" style="100" customWidth="1"/>
    <col min="12806" max="12806" width="15.7109375" style="100" customWidth="1"/>
    <col min="12807" max="12807" width="9.7109375" style="100" customWidth="1"/>
    <col min="12808" max="12808" width="15.7109375" style="100" customWidth="1"/>
    <col min="12809" max="12809" width="9.7109375" style="100" customWidth="1"/>
    <col min="12810" max="13057" width="18.7109375" style="100"/>
    <col min="13058" max="13058" width="63.5703125" style="100" customWidth="1"/>
    <col min="13059" max="13059" width="17.5703125" style="100" customWidth="1"/>
    <col min="13060" max="13060" width="17.42578125" style="100" customWidth="1"/>
    <col min="13061" max="13061" width="16.42578125" style="100" customWidth="1"/>
    <col min="13062" max="13062" width="15.7109375" style="100" customWidth="1"/>
    <col min="13063" max="13063" width="9.7109375" style="100" customWidth="1"/>
    <col min="13064" max="13064" width="15.7109375" style="100" customWidth="1"/>
    <col min="13065" max="13065" width="9.7109375" style="100" customWidth="1"/>
    <col min="13066" max="13313" width="18.7109375" style="100"/>
    <col min="13314" max="13314" width="63.5703125" style="100" customWidth="1"/>
    <col min="13315" max="13315" width="17.5703125" style="100" customWidth="1"/>
    <col min="13316" max="13316" width="17.42578125" style="100" customWidth="1"/>
    <col min="13317" max="13317" width="16.42578125" style="100" customWidth="1"/>
    <col min="13318" max="13318" width="15.7109375" style="100" customWidth="1"/>
    <col min="13319" max="13319" width="9.7109375" style="100" customWidth="1"/>
    <col min="13320" max="13320" width="15.7109375" style="100" customWidth="1"/>
    <col min="13321" max="13321" width="9.7109375" style="100" customWidth="1"/>
    <col min="13322" max="13569" width="18.7109375" style="100"/>
    <col min="13570" max="13570" width="63.5703125" style="100" customWidth="1"/>
    <col min="13571" max="13571" width="17.5703125" style="100" customWidth="1"/>
    <col min="13572" max="13572" width="17.42578125" style="100" customWidth="1"/>
    <col min="13573" max="13573" width="16.42578125" style="100" customWidth="1"/>
    <col min="13574" max="13574" width="15.7109375" style="100" customWidth="1"/>
    <col min="13575" max="13575" width="9.7109375" style="100" customWidth="1"/>
    <col min="13576" max="13576" width="15.7109375" style="100" customWidth="1"/>
    <col min="13577" max="13577" width="9.7109375" style="100" customWidth="1"/>
    <col min="13578" max="13825" width="18.7109375" style="100"/>
    <col min="13826" max="13826" width="63.5703125" style="100" customWidth="1"/>
    <col min="13827" max="13827" width="17.5703125" style="100" customWidth="1"/>
    <col min="13828" max="13828" width="17.42578125" style="100" customWidth="1"/>
    <col min="13829" max="13829" width="16.42578125" style="100" customWidth="1"/>
    <col min="13830" max="13830" width="15.7109375" style="100" customWidth="1"/>
    <col min="13831" max="13831" width="9.7109375" style="100" customWidth="1"/>
    <col min="13832" max="13832" width="15.7109375" style="100" customWidth="1"/>
    <col min="13833" max="13833" width="9.7109375" style="100" customWidth="1"/>
    <col min="13834" max="14081" width="18.7109375" style="100"/>
    <col min="14082" max="14082" width="63.5703125" style="100" customWidth="1"/>
    <col min="14083" max="14083" width="17.5703125" style="100" customWidth="1"/>
    <col min="14084" max="14084" width="17.42578125" style="100" customWidth="1"/>
    <col min="14085" max="14085" width="16.42578125" style="100" customWidth="1"/>
    <col min="14086" max="14086" width="15.7109375" style="100" customWidth="1"/>
    <col min="14087" max="14087" width="9.7109375" style="100" customWidth="1"/>
    <col min="14088" max="14088" width="15.7109375" style="100" customWidth="1"/>
    <col min="14089" max="14089" width="9.7109375" style="100" customWidth="1"/>
    <col min="14090" max="14337" width="18.7109375" style="100"/>
    <col min="14338" max="14338" width="63.5703125" style="100" customWidth="1"/>
    <col min="14339" max="14339" width="17.5703125" style="100" customWidth="1"/>
    <col min="14340" max="14340" width="17.42578125" style="100" customWidth="1"/>
    <col min="14341" max="14341" width="16.42578125" style="100" customWidth="1"/>
    <col min="14342" max="14342" width="15.7109375" style="100" customWidth="1"/>
    <col min="14343" max="14343" width="9.7109375" style="100" customWidth="1"/>
    <col min="14344" max="14344" width="15.7109375" style="100" customWidth="1"/>
    <col min="14345" max="14345" width="9.7109375" style="100" customWidth="1"/>
    <col min="14346" max="14593" width="18.7109375" style="100"/>
    <col min="14594" max="14594" width="63.5703125" style="100" customWidth="1"/>
    <col min="14595" max="14595" width="17.5703125" style="100" customWidth="1"/>
    <col min="14596" max="14596" width="17.42578125" style="100" customWidth="1"/>
    <col min="14597" max="14597" width="16.42578125" style="100" customWidth="1"/>
    <col min="14598" max="14598" width="15.7109375" style="100" customWidth="1"/>
    <col min="14599" max="14599" width="9.7109375" style="100" customWidth="1"/>
    <col min="14600" max="14600" width="15.7109375" style="100" customWidth="1"/>
    <col min="14601" max="14601" width="9.7109375" style="100" customWidth="1"/>
    <col min="14602" max="14849" width="18.7109375" style="100"/>
    <col min="14850" max="14850" width="63.5703125" style="100" customWidth="1"/>
    <col min="14851" max="14851" width="17.5703125" style="100" customWidth="1"/>
    <col min="14852" max="14852" width="17.42578125" style="100" customWidth="1"/>
    <col min="14853" max="14853" width="16.42578125" style="100" customWidth="1"/>
    <col min="14854" max="14854" width="15.7109375" style="100" customWidth="1"/>
    <col min="14855" max="14855" width="9.7109375" style="100" customWidth="1"/>
    <col min="14856" max="14856" width="15.7109375" style="100" customWidth="1"/>
    <col min="14857" max="14857" width="9.7109375" style="100" customWidth="1"/>
    <col min="14858" max="15105" width="18.7109375" style="100"/>
    <col min="15106" max="15106" width="63.5703125" style="100" customWidth="1"/>
    <col min="15107" max="15107" width="17.5703125" style="100" customWidth="1"/>
    <col min="15108" max="15108" width="17.42578125" style="100" customWidth="1"/>
    <col min="15109" max="15109" width="16.42578125" style="100" customWidth="1"/>
    <col min="15110" max="15110" width="15.7109375" style="100" customWidth="1"/>
    <col min="15111" max="15111" width="9.7109375" style="100" customWidth="1"/>
    <col min="15112" max="15112" width="15.7109375" style="100" customWidth="1"/>
    <col min="15113" max="15113" width="9.7109375" style="100" customWidth="1"/>
    <col min="15114" max="15361" width="18.7109375" style="100"/>
    <col min="15362" max="15362" width="63.5703125" style="100" customWidth="1"/>
    <col min="15363" max="15363" width="17.5703125" style="100" customWidth="1"/>
    <col min="15364" max="15364" width="17.42578125" style="100" customWidth="1"/>
    <col min="15365" max="15365" width="16.42578125" style="100" customWidth="1"/>
    <col min="15366" max="15366" width="15.7109375" style="100" customWidth="1"/>
    <col min="15367" max="15367" width="9.7109375" style="100" customWidth="1"/>
    <col min="15368" max="15368" width="15.7109375" style="100" customWidth="1"/>
    <col min="15369" max="15369" width="9.7109375" style="100" customWidth="1"/>
    <col min="15370" max="15617" width="18.7109375" style="100"/>
    <col min="15618" max="15618" width="63.5703125" style="100" customWidth="1"/>
    <col min="15619" max="15619" width="17.5703125" style="100" customWidth="1"/>
    <col min="15620" max="15620" width="17.42578125" style="100" customWidth="1"/>
    <col min="15621" max="15621" width="16.42578125" style="100" customWidth="1"/>
    <col min="15622" max="15622" width="15.7109375" style="100" customWidth="1"/>
    <col min="15623" max="15623" width="9.7109375" style="100" customWidth="1"/>
    <col min="15624" max="15624" width="15.7109375" style="100" customWidth="1"/>
    <col min="15625" max="15625" width="9.7109375" style="100" customWidth="1"/>
    <col min="15626" max="15873" width="18.7109375" style="100"/>
    <col min="15874" max="15874" width="63.5703125" style="100" customWidth="1"/>
    <col min="15875" max="15875" width="17.5703125" style="100" customWidth="1"/>
    <col min="15876" max="15876" width="17.42578125" style="100" customWidth="1"/>
    <col min="15877" max="15877" width="16.42578125" style="100" customWidth="1"/>
    <col min="15878" max="15878" width="15.7109375" style="100" customWidth="1"/>
    <col min="15879" max="15879" width="9.7109375" style="100" customWidth="1"/>
    <col min="15880" max="15880" width="15.7109375" style="100" customWidth="1"/>
    <col min="15881" max="15881" width="9.7109375" style="100" customWidth="1"/>
    <col min="15882" max="16129" width="18.7109375" style="100"/>
    <col min="16130" max="16130" width="63.5703125" style="100" customWidth="1"/>
    <col min="16131" max="16131" width="17.5703125" style="100" customWidth="1"/>
    <col min="16132" max="16132" width="17.42578125" style="100" customWidth="1"/>
    <col min="16133" max="16133" width="16.42578125" style="100" customWidth="1"/>
    <col min="16134" max="16134" width="15.7109375" style="100" customWidth="1"/>
    <col min="16135" max="16135" width="9.7109375" style="100" customWidth="1"/>
    <col min="16136" max="16136" width="15.7109375" style="100" customWidth="1"/>
    <col min="16137" max="16137" width="9.7109375" style="100" customWidth="1"/>
    <col min="16138" max="16384" width="18.7109375" style="100"/>
  </cols>
  <sheetData>
    <row r="1" spans="1:19">
      <c r="A1" s="196" t="s">
        <v>81</v>
      </c>
      <c r="B1" s="196"/>
      <c r="C1" s="196"/>
      <c r="D1" s="196"/>
      <c r="E1" s="196"/>
    </row>
    <row r="2" spans="1:19">
      <c r="A2" s="101"/>
      <c r="B2" s="102"/>
      <c r="C2" s="103"/>
      <c r="D2" s="103"/>
      <c r="E2" s="104"/>
    </row>
    <row r="3" spans="1:19" ht="28.5">
      <c r="A3" s="197" t="s">
        <v>82</v>
      </c>
      <c r="B3" s="197"/>
      <c r="C3" s="106" t="str">
        <f>CONCATENATE("Plan za ",RIGHT(C6,5))</f>
        <v>Plan za 2025.</v>
      </c>
      <c r="D3" s="106" t="str">
        <f>CONCATENATE("Projekcija za ",RIGHT(D6,5))</f>
        <v>Projekcija za 2026.</v>
      </c>
      <c r="E3" s="106" t="str">
        <f>CONCATENATE("Projekcija za ",RIGHT(E6,5))</f>
        <v>Projekcija za 2027.</v>
      </c>
    </row>
    <row r="4" spans="1:19">
      <c r="A4" s="198">
        <v>1</v>
      </c>
      <c r="B4" s="198"/>
      <c r="C4" s="107">
        <v>2</v>
      </c>
      <c r="D4" s="107">
        <v>3</v>
      </c>
      <c r="E4" s="107">
        <v>4</v>
      </c>
    </row>
    <row r="5" spans="1:19" s="108" customFormat="1" ht="14.25">
      <c r="B5" s="108" t="s">
        <v>7</v>
      </c>
      <c r="C5" s="109">
        <f>IF(ISBLANK(C8),"",C8)</f>
        <v>1171593585</v>
      </c>
      <c r="D5" s="109">
        <f>IF(ISBLANK(D8),"",D8)</f>
        <v>968932915</v>
      </c>
      <c r="E5" s="109">
        <f>IF(ISBLANK(E8),"",E8)</f>
        <v>982373244</v>
      </c>
      <c r="F5" s="109"/>
      <c r="H5" s="109"/>
    </row>
    <row r="6" spans="1:19" s="115" customFormat="1" hidden="1">
      <c r="A6" s="110" t="s">
        <v>22</v>
      </c>
      <c r="B6" s="110" t="s">
        <v>22</v>
      </c>
      <c r="C6" s="111" t="s">
        <v>23</v>
      </c>
      <c r="D6" s="111" t="s">
        <v>24</v>
      </c>
      <c r="E6" s="112" t="s">
        <v>25</v>
      </c>
      <c r="F6" s="113"/>
      <c r="G6" s="114"/>
      <c r="H6" s="113"/>
      <c r="I6" s="114"/>
      <c r="J6" s="114"/>
      <c r="K6" s="114"/>
      <c r="L6" s="114"/>
      <c r="M6" s="114"/>
      <c r="N6" s="114"/>
      <c r="O6" s="114"/>
      <c r="P6" s="114"/>
      <c r="Q6" s="114"/>
      <c r="R6" s="114"/>
      <c r="S6" s="114"/>
    </row>
    <row r="7" spans="1:19" s="115" customFormat="1" ht="55.15" hidden="1" customHeight="1">
      <c r="A7" s="110" t="s">
        <v>83</v>
      </c>
      <c r="B7" s="110" t="s">
        <v>22</v>
      </c>
      <c r="C7" s="116" t="s">
        <v>29</v>
      </c>
      <c r="D7" s="116" t="s">
        <v>29</v>
      </c>
      <c r="E7" s="117" t="s">
        <v>29</v>
      </c>
      <c r="F7" s="113"/>
      <c r="G7" s="114"/>
      <c r="H7" s="113"/>
      <c r="I7" s="114"/>
      <c r="J7" s="114"/>
      <c r="K7" s="114"/>
      <c r="L7" s="114"/>
      <c r="M7" s="114"/>
      <c r="N7" s="114"/>
      <c r="O7" s="114"/>
      <c r="P7" s="114"/>
      <c r="Q7" s="114"/>
      <c r="R7" s="114"/>
      <c r="S7" s="114"/>
    </row>
    <row r="8" spans="1:19" s="115" customFormat="1" hidden="1">
      <c r="A8" s="118" t="s">
        <v>30</v>
      </c>
      <c r="B8" s="118" t="s">
        <v>22</v>
      </c>
      <c r="C8" s="119">
        <v>1171593585</v>
      </c>
      <c r="D8" s="119">
        <v>968932915</v>
      </c>
      <c r="E8" s="119">
        <v>982373244</v>
      </c>
      <c r="F8" s="113"/>
      <c r="G8" s="114"/>
      <c r="H8" s="113"/>
      <c r="I8" s="114"/>
      <c r="J8" s="114"/>
      <c r="K8" s="114"/>
      <c r="L8" s="114"/>
      <c r="M8" s="114"/>
      <c r="N8" s="114"/>
      <c r="O8" s="114"/>
      <c r="P8" s="114"/>
      <c r="Q8" s="114"/>
      <c r="R8" s="114"/>
      <c r="S8" s="114"/>
    </row>
    <row r="9" spans="1:19" s="114" customFormat="1" ht="14.25">
      <c r="A9" s="120" t="s">
        <v>84</v>
      </c>
      <c r="B9" s="121" t="s">
        <v>37</v>
      </c>
      <c r="C9" s="122">
        <v>314403105</v>
      </c>
      <c r="D9" s="122">
        <v>277434098</v>
      </c>
      <c r="E9" s="122">
        <v>287134129</v>
      </c>
      <c r="F9" s="113"/>
      <c r="H9" s="113"/>
    </row>
    <row r="10" spans="1:19">
      <c r="A10" s="123" t="s">
        <v>36</v>
      </c>
      <c r="B10" s="124" t="s">
        <v>37</v>
      </c>
      <c r="C10" s="125">
        <v>225673142</v>
      </c>
      <c r="D10" s="125">
        <v>201727337</v>
      </c>
      <c r="E10" s="125">
        <v>201896285</v>
      </c>
      <c r="F10" s="126"/>
      <c r="G10" s="127"/>
      <c r="H10" s="126"/>
      <c r="I10" s="127"/>
      <c r="J10" s="127"/>
      <c r="K10" s="127"/>
      <c r="L10" s="127"/>
      <c r="M10" s="127"/>
      <c r="N10" s="127"/>
      <c r="O10" s="127"/>
      <c r="P10" s="127"/>
      <c r="Q10" s="127"/>
      <c r="R10" s="127"/>
      <c r="S10" s="127"/>
    </row>
    <row r="11" spans="1:19">
      <c r="A11" s="123" t="s">
        <v>38</v>
      </c>
      <c r="B11" s="124" t="s">
        <v>39</v>
      </c>
      <c r="C11" s="125">
        <v>88729963</v>
      </c>
      <c r="D11" s="125">
        <v>75706761</v>
      </c>
      <c r="E11" s="125">
        <v>85237844</v>
      </c>
      <c r="F11" s="126"/>
      <c r="G11" s="127"/>
      <c r="H11" s="126"/>
      <c r="I11" s="127"/>
      <c r="J11" s="127"/>
      <c r="K11" s="127"/>
      <c r="L11" s="127"/>
      <c r="M11" s="127"/>
      <c r="N11" s="127"/>
      <c r="O11" s="127"/>
      <c r="P11" s="127"/>
      <c r="Q11" s="127"/>
      <c r="R11" s="127"/>
      <c r="S11" s="127"/>
    </row>
    <row r="12" spans="1:19">
      <c r="A12" s="120" t="s">
        <v>31</v>
      </c>
      <c r="B12" s="121" t="s">
        <v>50</v>
      </c>
      <c r="C12" s="122">
        <v>102197</v>
      </c>
      <c r="D12" s="122">
        <v>102197</v>
      </c>
      <c r="E12" s="122">
        <v>102197</v>
      </c>
      <c r="F12" s="109"/>
      <c r="G12" s="108"/>
      <c r="H12" s="109"/>
      <c r="I12" s="108"/>
      <c r="J12" s="108"/>
      <c r="K12" s="108"/>
      <c r="L12" s="108"/>
      <c r="M12" s="108"/>
      <c r="N12" s="108"/>
      <c r="O12" s="108"/>
      <c r="P12" s="108"/>
      <c r="Q12" s="108"/>
      <c r="R12" s="108"/>
      <c r="S12" s="108"/>
    </row>
    <row r="13" spans="1:19">
      <c r="A13" s="123" t="s">
        <v>34</v>
      </c>
      <c r="B13" s="124" t="s">
        <v>50</v>
      </c>
      <c r="C13" s="125">
        <v>102197</v>
      </c>
      <c r="D13" s="125">
        <v>102197</v>
      </c>
      <c r="E13" s="125">
        <v>102197</v>
      </c>
      <c r="F13" s="126"/>
      <c r="G13" s="127"/>
      <c r="H13" s="126"/>
      <c r="I13" s="127"/>
      <c r="J13" s="127"/>
      <c r="K13" s="127"/>
      <c r="L13" s="127"/>
      <c r="M13" s="127"/>
      <c r="N13" s="127"/>
      <c r="O13" s="127"/>
      <c r="P13" s="127"/>
      <c r="Q13" s="127"/>
      <c r="R13" s="127"/>
      <c r="S13" s="127"/>
    </row>
    <row r="14" spans="1:19">
      <c r="A14" s="120" t="s">
        <v>63</v>
      </c>
      <c r="B14" s="121" t="s">
        <v>85</v>
      </c>
      <c r="C14" s="122">
        <v>16692560</v>
      </c>
      <c r="D14" s="122">
        <v>16942560</v>
      </c>
      <c r="E14" s="122">
        <v>16942560</v>
      </c>
      <c r="F14" s="109"/>
      <c r="G14" s="108"/>
      <c r="H14" s="109"/>
      <c r="I14" s="108"/>
      <c r="J14" s="108"/>
      <c r="K14" s="108"/>
      <c r="L14" s="108"/>
      <c r="M14" s="108"/>
      <c r="N14" s="108"/>
      <c r="O14" s="108"/>
      <c r="P14" s="108"/>
      <c r="Q14" s="108"/>
      <c r="R14" s="108"/>
      <c r="S14" s="108"/>
    </row>
    <row r="15" spans="1:19">
      <c r="A15" s="123" t="s">
        <v>51</v>
      </c>
      <c r="B15" s="124" t="s">
        <v>52</v>
      </c>
      <c r="C15" s="125">
        <v>16692560</v>
      </c>
      <c r="D15" s="125">
        <v>16942560</v>
      </c>
      <c r="E15" s="125">
        <v>16942560</v>
      </c>
      <c r="F15" s="126"/>
      <c r="G15" s="127"/>
      <c r="H15" s="126"/>
      <c r="I15" s="127"/>
      <c r="J15" s="127"/>
      <c r="K15" s="127"/>
      <c r="L15" s="127"/>
      <c r="M15" s="127"/>
      <c r="N15" s="127"/>
      <c r="O15" s="127"/>
      <c r="P15" s="127"/>
      <c r="Q15" s="127"/>
      <c r="R15" s="127"/>
      <c r="S15" s="127"/>
    </row>
    <row r="16" spans="1:19">
      <c r="A16" s="120" t="s">
        <v>86</v>
      </c>
      <c r="B16" s="121" t="s">
        <v>87</v>
      </c>
      <c r="C16" s="122">
        <v>840395723</v>
      </c>
      <c r="D16" s="122">
        <v>674454060</v>
      </c>
      <c r="E16" s="122">
        <v>678194358</v>
      </c>
      <c r="F16" s="109"/>
      <c r="G16" s="108"/>
      <c r="H16" s="109"/>
      <c r="I16" s="108"/>
      <c r="J16" s="108"/>
      <c r="K16" s="108"/>
      <c r="L16" s="108"/>
      <c r="M16" s="108"/>
      <c r="N16" s="108"/>
      <c r="O16" s="108"/>
      <c r="P16" s="108"/>
      <c r="Q16" s="108"/>
      <c r="R16" s="108"/>
      <c r="S16" s="108"/>
    </row>
    <row r="17" spans="1:19">
      <c r="A17" s="123" t="s">
        <v>40</v>
      </c>
      <c r="B17" s="124" t="s">
        <v>41</v>
      </c>
      <c r="C17" s="125">
        <v>1419350</v>
      </c>
      <c r="D17" s="125">
        <v>1451500</v>
      </c>
      <c r="E17" s="125">
        <v>1356391</v>
      </c>
      <c r="F17" s="126"/>
      <c r="G17" s="127"/>
      <c r="H17" s="126"/>
      <c r="I17" s="127"/>
      <c r="J17" s="127"/>
      <c r="K17" s="127"/>
      <c r="L17" s="127"/>
      <c r="M17" s="127"/>
      <c r="N17" s="127"/>
      <c r="O17" s="127"/>
      <c r="P17" s="127"/>
      <c r="Q17" s="127"/>
      <c r="R17" s="127"/>
      <c r="S17" s="127"/>
    </row>
    <row r="18" spans="1:19">
      <c r="A18" s="123" t="s">
        <v>42</v>
      </c>
      <c r="B18" s="124" t="s">
        <v>43</v>
      </c>
      <c r="C18" s="125">
        <v>219084</v>
      </c>
      <c r="D18" s="125">
        <v>20000</v>
      </c>
      <c r="E18" s="125">
        <v>20000</v>
      </c>
      <c r="F18" s="126"/>
      <c r="G18" s="127"/>
      <c r="H18" s="126"/>
      <c r="I18" s="127"/>
      <c r="J18" s="127"/>
      <c r="K18" s="127"/>
      <c r="L18" s="127"/>
      <c r="M18" s="127"/>
      <c r="N18" s="127"/>
      <c r="O18" s="127"/>
      <c r="P18" s="127"/>
      <c r="Q18" s="127"/>
      <c r="R18" s="127"/>
      <c r="S18" s="127"/>
    </row>
    <row r="19" spans="1:19">
      <c r="A19" s="123" t="s">
        <v>44</v>
      </c>
      <c r="B19" s="124" t="s">
        <v>45</v>
      </c>
      <c r="C19" s="125">
        <v>403361902</v>
      </c>
      <c r="D19" s="125">
        <v>399267190</v>
      </c>
      <c r="E19" s="125">
        <v>399245612</v>
      </c>
      <c r="F19" s="126"/>
      <c r="G19" s="127"/>
      <c r="H19" s="126"/>
      <c r="I19" s="127"/>
      <c r="J19" s="127"/>
      <c r="K19" s="127"/>
      <c r="L19" s="127"/>
      <c r="M19" s="127"/>
      <c r="N19" s="127"/>
      <c r="O19" s="127"/>
      <c r="P19" s="127"/>
      <c r="Q19" s="127"/>
      <c r="R19" s="127"/>
      <c r="S19" s="127"/>
    </row>
    <row r="20" spans="1:19">
      <c r="A20" s="123" t="s">
        <v>46</v>
      </c>
      <c r="B20" s="124" t="s">
        <v>47</v>
      </c>
      <c r="C20" s="125">
        <v>378961012</v>
      </c>
      <c r="D20" s="125">
        <v>239426441</v>
      </c>
      <c r="E20" s="125">
        <v>277572355</v>
      </c>
      <c r="F20" s="126"/>
      <c r="G20" s="127"/>
      <c r="H20" s="126"/>
      <c r="I20" s="127"/>
      <c r="J20" s="127"/>
      <c r="K20" s="127"/>
      <c r="L20" s="127"/>
      <c r="M20" s="127"/>
      <c r="N20" s="127"/>
      <c r="O20" s="127"/>
      <c r="P20" s="127"/>
      <c r="Q20" s="127"/>
      <c r="R20" s="127"/>
      <c r="S20" s="127"/>
    </row>
    <row r="21" spans="1:19">
      <c r="A21" s="123" t="s">
        <v>53</v>
      </c>
      <c r="B21" s="124" t="s">
        <v>54</v>
      </c>
      <c r="C21" s="125">
        <v>56434375</v>
      </c>
      <c r="D21" s="125">
        <v>34288929</v>
      </c>
      <c r="E21" s="125"/>
      <c r="F21" s="126"/>
      <c r="G21" s="127"/>
      <c r="H21" s="126"/>
      <c r="I21" s="127"/>
      <c r="J21" s="127"/>
      <c r="K21" s="127"/>
      <c r="L21" s="127"/>
      <c r="M21" s="127"/>
      <c r="N21" s="127"/>
      <c r="O21" s="127"/>
      <c r="P21" s="127"/>
      <c r="Q21" s="127"/>
      <c r="R21" s="127"/>
      <c r="S21" s="127"/>
    </row>
  </sheetData>
  <mergeCells count="3">
    <mergeCell ref="A1:E1"/>
    <mergeCell ref="A3:B3"/>
    <mergeCell ref="A4:B4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FA025A-52B4-4BD9-B754-626F56F0C156}">
  <sheetPr codeName="List5"/>
  <dimension ref="A1:S10"/>
  <sheetViews>
    <sheetView workbookViewId="0">
      <selection activeCell="C18" sqref="C18"/>
    </sheetView>
  </sheetViews>
  <sheetFormatPr defaultColWidth="18.7109375" defaultRowHeight="15"/>
  <cols>
    <col min="1" max="1" width="16.42578125" style="154" customWidth="1"/>
    <col min="2" max="2" width="68.7109375" customWidth="1"/>
    <col min="3" max="3" width="17.7109375" style="129" customWidth="1"/>
    <col min="4" max="4" width="17.5703125" style="129" customWidth="1"/>
    <col min="5" max="5" width="14.85546875" style="129" bestFit="1" customWidth="1"/>
    <col min="6" max="6" width="15.7109375" style="129" customWidth="1"/>
    <col min="7" max="7" width="9.7109375" customWidth="1"/>
    <col min="8" max="8" width="15.7109375" style="129" customWidth="1"/>
    <col min="9" max="9" width="9.7109375" customWidth="1"/>
    <col min="257" max="257" width="16.42578125" customWidth="1"/>
    <col min="258" max="258" width="68.7109375" customWidth="1"/>
    <col min="259" max="259" width="17.7109375" customWidth="1"/>
    <col min="260" max="260" width="17.5703125" customWidth="1"/>
    <col min="261" max="261" width="14.85546875" bestFit="1" customWidth="1"/>
    <col min="262" max="262" width="15.7109375" customWidth="1"/>
    <col min="263" max="263" width="9.7109375" customWidth="1"/>
    <col min="264" max="264" width="15.7109375" customWidth="1"/>
    <col min="265" max="265" width="9.7109375" customWidth="1"/>
    <col min="513" max="513" width="16.42578125" customWidth="1"/>
    <col min="514" max="514" width="68.7109375" customWidth="1"/>
    <col min="515" max="515" width="17.7109375" customWidth="1"/>
    <col min="516" max="516" width="17.5703125" customWidth="1"/>
    <col min="517" max="517" width="14.85546875" bestFit="1" customWidth="1"/>
    <col min="518" max="518" width="15.7109375" customWidth="1"/>
    <col min="519" max="519" width="9.7109375" customWidth="1"/>
    <col min="520" max="520" width="15.7109375" customWidth="1"/>
    <col min="521" max="521" width="9.7109375" customWidth="1"/>
    <col min="769" max="769" width="16.42578125" customWidth="1"/>
    <col min="770" max="770" width="68.7109375" customWidth="1"/>
    <col min="771" max="771" width="17.7109375" customWidth="1"/>
    <col min="772" max="772" width="17.5703125" customWidth="1"/>
    <col min="773" max="773" width="14.85546875" bestFit="1" customWidth="1"/>
    <col min="774" max="774" width="15.7109375" customWidth="1"/>
    <col min="775" max="775" width="9.7109375" customWidth="1"/>
    <col min="776" max="776" width="15.7109375" customWidth="1"/>
    <col min="777" max="777" width="9.7109375" customWidth="1"/>
    <col min="1025" max="1025" width="16.42578125" customWidth="1"/>
    <col min="1026" max="1026" width="68.7109375" customWidth="1"/>
    <col min="1027" max="1027" width="17.7109375" customWidth="1"/>
    <col min="1028" max="1028" width="17.5703125" customWidth="1"/>
    <col min="1029" max="1029" width="14.85546875" bestFit="1" customWidth="1"/>
    <col min="1030" max="1030" width="15.7109375" customWidth="1"/>
    <col min="1031" max="1031" width="9.7109375" customWidth="1"/>
    <col min="1032" max="1032" width="15.7109375" customWidth="1"/>
    <col min="1033" max="1033" width="9.7109375" customWidth="1"/>
    <col min="1281" max="1281" width="16.42578125" customWidth="1"/>
    <col min="1282" max="1282" width="68.7109375" customWidth="1"/>
    <col min="1283" max="1283" width="17.7109375" customWidth="1"/>
    <col min="1284" max="1284" width="17.5703125" customWidth="1"/>
    <col min="1285" max="1285" width="14.85546875" bestFit="1" customWidth="1"/>
    <col min="1286" max="1286" width="15.7109375" customWidth="1"/>
    <col min="1287" max="1287" width="9.7109375" customWidth="1"/>
    <col min="1288" max="1288" width="15.7109375" customWidth="1"/>
    <col min="1289" max="1289" width="9.7109375" customWidth="1"/>
    <col min="1537" max="1537" width="16.42578125" customWidth="1"/>
    <col min="1538" max="1538" width="68.7109375" customWidth="1"/>
    <col min="1539" max="1539" width="17.7109375" customWidth="1"/>
    <col min="1540" max="1540" width="17.5703125" customWidth="1"/>
    <col min="1541" max="1541" width="14.85546875" bestFit="1" customWidth="1"/>
    <col min="1542" max="1542" width="15.7109375" customWidth="1"/>
    <col min="1543" max="1543" width="9.7109375" customWidth="1"/>
    <col min="1544" max="1544" width="15.7109375" customWidth="1"/>
    <col min="1545" max="1545" width="9.7109375" customWidth="1"/>
    <col min="1793" max="1793" width="16.42578125" customWidth="1"/>
    <col min="1794" max="1794" width="68.7109375" customWidth="1"/>
    <col min="1795" max="1795" width="17.7109375" customWidth="1"/>
    <col min="1796" max="1796" width="17.5703125" customWidth="1"/>
    <col min="1797" max="1797" width="14.85546875" bestFit="1" customWidth="1"/>
    <col min="1798" max="1798" width="15.7109375" customWidth="1"/>
    <col min="1799" max="1799" width="9.7109375" customWidth="1"/>
    <col min="1800" max="1800" width="15.7109375" customWidth="1"/>
    <col min="1801" max="1801" width="9.7109375" customWidth="1"/>
    <col min="2049" max="2049" width="16.42578125" customWidth="1"/>
    <col min="2050" max="2050" width="68.7109375" customWidth="1"/>
    <col min="2051" max="2051" width="17.7109375" customWidth="1"/>
    <col min="2052" max="2052" width="17.5703125" customWidth="1"/>
    <col min="2053" max="2053" width="14.85546875" bestFit="1" customWidth="1"/>
    <col min="2054" max="2054" width="15.7109375" customWidth="1"/>
    <col min="2055" max="2055" width="9.7109375" customWidth="1"/>
    <col min="2056" max="2056" width="15.7109375" customWidth="1"/>
    <col min="2057" max="2057" width="9.7109375" customWidth="1"/>
    <col min="2305" max="2305" width="16.42578125" customWidth="1"/>
    <col min="2306" max="2306" width="68.7109375" customWidth="1"/>
    <col min="2307" max="2307" width="17.7109375" customWidth="1"/>
    <col min="2308" max="2308" width="17.5703125" customWidth="1"/>
    <col min="2309" max="2309" width="14.85546875" bestFit="1" customWidth="1"/>
    <col min="2310" max="2310" width="15.7109375" customWidth="1"/>
    <col min="2311" max="2311" width="9.7109375" customWidth="1"/>
    <col min="2312" max="2312" width="15.7109375" customWidth="1"/>
    <col min="2313" max="2313" width="9.7109375" customWidth="1"/>
    <col min="2561" max="2561" width="16.42578125" customWidth="1"/>
    <col min="2562" max="2562" width="68.7109375" customWidth="1"/>
    <col min="2563" max="2563" width="17.7109375" customWidth="1"/>
    <col min="2564" max="2564" width="17.5703125" customWidth="1"/>
    <col min="2565" max="2565" width="14.85546875" bestFit="1" customWidth="1"/>
    <col min="2566" max="2566" width="15.7109375" customWidth="1"/>
    <col min="2567" max="2567" width="9.7109375" customWidth="1"/>
    <col min="2568" max="2568" width="15.7109375" customWidth="1"/>
    <col min="2569" max="2569" width="9.7109375" customWidth="1"/>
    <col min="2817" max="2817" width="16.42578125" customWidth="1"/>
    <col min="2818" max="2818" width="68.7109375" customWidth="1"/>
    <col min="2819" max="2819" width="17.7109375" customWidth="1"/>
    <col min="2820" max="2820" width="17.5703125" customWidth="1"/>
    <col min="2821" max="2821" width="14.85546875" bestFit="1" customWidth="1"/>
    <col min="2822" max="2822" width="15.7109375" customWidth="1"/>
    <col min="2823" max="2823" width="9.7109375" customWidth="1"/>
    <col min="2824" max="2824" width="15.7109375" customWidth="1"/>
    <col min="2825" max="2825" width="9.7109375" customWidth="1"/>
    <col min="3073" max="3073" width="16.42578125" customWidth="1"/>
    <col min="3074" max="3074" width="68.7109375" customWidth="1"/>
    <col min="3075" max="3075" width="17.7109375" customWidth="1"/>
    <col min="3076" max="3076" width="17.5703125" customWidth="1"/>
    <col min="3077" max="3077" width="14.85546875" bestFit="1" customWidth="1"/>
    <col min="3078" max="3078" width="15.7109375" customWidth="1"/>
    <col min="3079" max="3079" width="9.7109375" customWidth="1"/>
    <col min="3080" max="3080" width="15.7109375" customWidth="1"/>
    <col min="3081" max="3081" width="9.7109375" customWidth="1"/>
    <col min="3329" max="3329" width="16.42578125" customWidth="1"/>
    <col min="3330" max="3330" width="68.7109375" customWidth="1"/>
    <col min="3331" max="3331" width="17.7109375" customWidth="1"/>
    <col min="3332" max="3332" width="17.5703125" customWidth="1"/>
    <col min="3333" max="3333" width="14.85546875" bestFit="1" customWidth="1"/>
    <col min="3334" max="3334" width="15.7109375" customWidth="1"/>
    <col min="3335" max="3335" width="9.7109375" customWidth="1"/>
    <col min="3336" max="3336" width="15.7109375" customWidth="1"/>
    <col min="3337" max="3337" width="9.7109375" customWidth="1"/>
    <col min="3585" max="3585" width="16.42578125" customWidth="1"/>
    <col min="3586" max="3586" width="68.7109375" customWidth="1"/>
    <col min="3587" max="3587" width="17.7109375" customWidth="1"/>
    <col min="3588" max="3588" width="17.5703125" customWidth="1"/>
    <col min="3589" max="3589" width="14.85546875" bestFit="1" customWidth="1"/>
    <col min="3590" max="3590" width="15.7109375" customWidth="1"/>
    <col min="3591" max="3591" width="9.7109375" customWidth="1"/>
    <col min="3592" max="3592" width="15.7109375" customWidth="1"/>
    <col min="3593" max="3593" width="9.7109375" customWidth="1"/>
    <col min="3841" max="3841" width="16.42578125" customWidth="1"/>
    <col min="3842" max="3842" width="68.7109375" customWidth="1"/>
    <col min="3843" max="3843" width="17.7109375" customWidth="1"/>
    <col min="3844" max="3844" width="17.5703125" customWidth="1"/>
    <col min="3845" max="3845" width="14.85546875" bestFit="1" customWidth="1"/>
    <col min="3846" max="3846" width="15.7109375" customWidth="1"/>
    <col min="3847" max="3847" width="9.7109375" customWidth="1"/>
    <col min="3848" max="3848" width="15.7109375" customWidth="1"/>
    <col min="3849" max="3849" width="9.7109375" customWidth="1"/>
    <col min="4097" max="4097" width="16.42578125" customWidth="1"/>
    <col min="4098" max="4098" width="68.7109375" customWidth="1"/>
    <col min="4099" max="4099" width="17.7109375" customWidth="1"/>
    <col min="4100" max="4100" width="17.5703125" customWidth="1"/>
    <col min="4101" max="4101" width="14.85546875" bestFit="1" customWidth="1"/>
    <col min="4102" max="4102" width="15.7109375" customWidth="1"/>
    <col min="4103" max="4103" width="9.7109375" customWidth="1"/>
    <col min="4104" max="4104" width="15.7109375" customWidth="1"/>
    <col min="4105" max="4105" width="9.7109375" customWidth="1"/>
    <col min="4353" max="4353" width="16.42578125" customWidth="1"/>
    <col min="4354" max="4354" width="68.7109375" customWidth="1"/>
    <col min="4355" max="4355" width="17.7109375" customWidth="1"/>
    <col min="4356" max="4356" width="17.5703125" customWidth="1"/>
    <col min="4357" max="4357" width="14.85546875" bestFit="1" customWidth="1"/>
    <col min="4358" max="4358" width="15.7109375" customWidth="1"/>
    <col min="4359" max="4359" width="9.7109375" customWidth="1"/>
    <col min="4360" max="4360" width="15.7109375" customWidth="1"/>
    <col min="4361" max="4361" width="9.7109375" customWidth="1"/>
    <col min="4609" max="4609" width="16.42578125" customWidth="1"/>
    <col min="4610" max="4610" width="68.7109375" customWidth="1"/>
    <col min="4611" max="4611" width="17.7109375" customWidth="1"/>
    <col min="4612" max="4612" width="17.5703125" customWidth="1"/>
    <col min="4613" max="4613" width="14.85546875" bestFit="1" customWidth="1"/>
    <col min="4614" max="4614" width="15.7109375" customWidth="1"/>
    <col min="4615" max="4615" width="9.7109375" customWidth="1"/>
    <col min="4616" max="4616" width="15.7109375" customWidth="1"/>
    <col min="4617" max="4617" width="9.7109375" customWidth="1"/>
    <col min="4865" max="4865" width="16.42578125" customWidth="1"/>
    <col min="4866" max="4866" width="68.7109375" customWidth="1"/>
    <col min="4867" max="4867" width="17.7109375" customWidth="1"/>
    <col min="4868" max="4868" width="17.5703125" customWidth="1"/>
    <col min="4869" max="4869" width="14.85546875" bestFit="1" customWidth="1"/>
    <col min="4870" max="4870" width="15.7109375" customWidth="1"/>
    <col min="4871" max="4871" width="9.7109375" customWidth="1"/>
    <col min="4872" max="4872" width="15.7109375" customWidth="1"/>
    <col min="4873" max="4873" width="9.7109375" customWidth="1"/>
    <col min="5121" max="5121" width="16.42578125" customWidth="1"/>
    <col min="5122" max="5122" width="68.7109375" customWidth="1"/>
    <col min="5123" max="5123" width="17.7109375" customWidth="1"/>
    <col min="5124" max="5124" width="17.5703125" customWidth="1"/>
    <col min="5125" max="5125" width="14.85546875" bestFit="1" customWidth="1"/>
    <col min="5126" max="5126" width="15.7109375" customWidth="1"/>
    <col min="5127" max="5127" width="9.7109375" customWidth="1"/>
    <col min="5128" max="5128" width="15.7109375" customWidth="1"/>
    <col min="5129" max="5129" width="9.7109375" customWidth="1"/>
    <col min="5377" max="5377" width="16.42578125" customWidth="1"/>
    <col min="5378" max="5378" width="68.7109375" customWidth="1"/>
    <col min="5379" max="5379" width="17.7109375" customWidth="1"/>
    <col min="5380" max="5380" width="17.5703125" customWidth="1"/>
    <col min="5381" max="5381" width="14.85546875" bestFit="1" customWidth="1"/>
    <col min="5382" max="5382" width="15.7109375" customWidth="1"/>
    <col min="5383" max="5383" width="9.7109375" customWidth="1"/>
    <col min="5384" max="5384" width="15.7109375" customWidth="1"/>
    <col min="5385" max="5385" width="9.7109375" customWidth="1"/>
    <col min="5633" max="5633" width="16.42578125" customWidth="1"/>
    <col min="5634" max="5634" width="68.7109375" customWidth="1"/>
    <col min="5635" max="5635" width="17.7109375" customWidth="1"/>
    <col min="5636" max="5636" width="17.5703125" customWidth="1"/>
    <col min="5637" max="5637" width="14.85546875" bestFit="1" customWidth="1"/>
    <col min="5638" max="5638" width="15.7109375" customWidth="1"/>
    <col min="5639" max="5639" width="9.7109375" customWidth="1"/>
    <col min="5640" max="5640" width="15.7109375" customWidth="1"/>
    <col min="5641" max="5641" width="9.7109375" customWidth="1"/>
    <col min="5889" max="5889" width="16.42578125" customWidth="1"/>
    <col min="5890" max="5890" width="68.7109375" customWidth="1"/>
    <col min="5891" max="5891" width="17.7109375" customWidth="1"/>
    <col min="5892" max="5892" width="17.5703125" customWidth="1"/>
    <col min="5893" max="5893" width="14.85546875" bestFit="1" customWidth="1"/>
    <col min="5894" max="5894" width="15.7109375" customWidth="1"/>
    <col min="5895" max="5895" width="9.7109375" customWidth="1"/>
    <col min="5896" max="5896" width="15.7109375" customWidth="1"/>
    <col min="5897" max="5897" width="9.7109375" customWidth="1"/>
    <col min="6145" max="6145" width="16.42578125" customWidth="1"/>
    <col min="6146" max="6146" width="68.7109375" customWidth="1"/>
    <col min="6147" max="6147" width="17.7109375" customWidth="1"/>
    <col min="6148" max="6148" width="17.5703125" customWidth="1"/>
    <col min="6149" max="6149" width="14.85546875" bestFit="1" customWidth="1"/>
    <col min="6150" max="6150" width="15.7109375" customWidth="1"/>
    <col min="6151" max="6151" width="9.7109375" customWidth="1"/>
    <col min="6152" max="6152" width="15.7109375" customWidth="1"/>
    <col min="6153" max="6153" width="9.7109375" customWidth="1"/>
    <col min="6401" max="6401" width="16.42578125" customWidth="1"/>
    <col min="6402" max="6402" width="68.7109375" customWidth="1"/>
    <col min="6403" max="6403" width="17.7109375" customWidth="1"/>
    <col min="6404" max="6404" width="17.5703125" customWidth="1"/>
    <col min="6405" max="6405" width="14.85546875" bestFit="1" customWidth="1"/>
    <col min="6406" max="6406" width="15.7109375" customWidth="1"/>
    <col min="6407" max="6407" width="9.7109375" customWidth="1"/>
    <col min="6408" max="6408" width="15.7109375" customWidth="1"/>
    <col min="6409" max="6409" width="9.7109375" customWidth="1"/>
    <col min="6657" max="6657" width="16.42578125" customWidth="1"/>
    <col min="6658" max="6658" width="68.7109375" customWidth="1"/>
    <col min="6659" max="6659" width="17.7109375" customWidth="1"/>
    <col min="6660" max="6660" width="17.5703125" customWidth="1"/>
    <col min="6661" max="6661" width="14.85546875" bestFit="1" customWidth="1"/>
    <col min="6662" max="6662" width="15.7109375" customWidth="1"/>
    <col min="6663" max="6663" width="9.7109375" customWidth="1"/>
    <col min="6664" max="6664" width="15.7109375" customWidth="1"/>
    <col min="6665" max="6665" width="9.7109375" customWidth="1"/>
    <col min="6913" max="6913" width="16.42578125" customWidth="1"/>
    <col min="6914" max="6914" width="68.7109375" customWidth="1"/>
    <col min="6915" max="6915" width="17.7109375" customWidth="1"/>
    <col min="6916" max="6916" width="17.5703125" customWidth="1"/>
    <col min="6917" max="6917" width="14.85546875" bestFit="1" customWidth="1"/>
    <col min="6918" max="6918" width="15.7109375" customWidth="1"/>
    <col min="6919" max="6919" width="9.7109375" customWidth="1"/>
    <col min="6920" max="6920" width="15.7109375" customWidth="1"/>
    <col min="6921" max="6921" width="9.7109375" customWidth="1"/>
    <col min="7169" max="7169" width="16.42578125" customWidth="1"/>
    <col min="7170" max="7170" width="68.7109375" customWidth="1"/>
    <col min="7171" max="7171" width="17.7109375" customWidth="1"/>
    <col min="7172" max="7172" width="17.5703125" customWidth="1"/>
    <col min="7173" max="7173" width="14.85546875" bestFit="1" customWidth="1"/>
    <col min="7174" max="7174" width="15.7109375" customWidth="1"/>
    <col min="7175" max="7175" width="9.7109375" customWidth="1"/>
    <col min="7176" max="7176" width="15.7109375" customWidth="1"/>
    <col min="7177" max="7177" width="9.7109375" customWidth="1"/>
    <col min="7425" max="7425" width="16.42578125" customWidth="1"/>
    <col min="7426" max="7426" width="68.7109375" customWidth="1"/>
    <col min="7427" max="7427" width="17.7109375" customWidth="1"/>
    <col min="7428" max="7428" width="17.5703125" customWidth="1"/>
    <col min="7429" max="7429" width="14.85546875" bestFit="1" customWidth="1"/>
    <col min="7430" max="7430" width="15.7109375" customWidth="1"/>
    <col min="7431" max="7431" width="9.7109375" customWidth="1"/>
    <col min="7432" max="7432" width="15.7109375" customWidth="1"/>
    <col min="7433" max="7433" width="9.7109375" customWidth="1"/>
    <col min="7681" max="7681" width="16.42578125" customWidth="1"/>
    <col min="7682" max="7682" width="68.7109375" customWidth="1"/>
    <col min="7683" max="7683" width="17.7109375" customWidth="1"/>
    <col min="7684" max="7684" width="17.5703125" customWidth="1"/>
    <col min="7685" max="7685" width="14.85546875" bestFit="1" customWidth="1"/>
    <col min="7686" max="7686" width="15.7109375" customWidth="1"/>
    <col min="7687" max="7687" width="9.7109375" customWidth="1"/>
    <col min="7688" max="7688" width="15.7109375" customWidth="1"/>
    <col min="7689" max="7689" width="9.7109375" customWidth="1"/>
    <col min="7937" max="7937" width="16.42578125" customWidth="1"/>
    <col min="7938" max="7938" width="68.7109375" customWidth="1"/>
    <col min="7939" max="7939" width="17.7109375" customWidth="1"/>
    <col min="7940" max="7940" width="17.5703125" customWidth="1"/>
    <col min="7941" max="7941" width="14.85546875" bestFit="1" customWidth="1"/>
    <col min="7942" max="7942" width="15.7109375" customWidth="1"/>
    <col min="7943" max="7943" width="9.7109375" customWidth="1"/>
    <col min="7944" max="7944" width="15.7109375" customWidth="1"/>
    <col min="7945" max="7945" width="9.7109375" customWidth="1"/>
    <col min="8193" max="8193" width="16.42578125" customWidth="1"/>
    <col min="8194" max="8194" width="68.7109375" customWidth="1"/>
    <col min="8195" max="8195" width="17.7109375" customWidth="1"/>
    <col min="8196" max="8196" width="17.5703125" customWidth="1"/>
    <col min="8197" max="8197" width="14.85546875" bestFit="1" customWidth="1"/>
    <col min="8198" max="8198" width="15.7109375" customWidth="1"/>
    <col min="8199" max="8199" width="9.7109375" customWidth="1"/>
    <col min="8200" max="8200" width="15.7109375" customWidth="1"/>
    <col min="8201" max="8201" width="9.7109375" customWidth="1"/>
    <col min="8449" max="8449" width="16.42578125" customWidth="1"/>
    <col min="8450" max="8450" width="68.7109375" customWidth="1"/>
    <col min="8451" max="8451" width="17.7109375" customWidth="1"/>
    <col min="8452" max="8452" width="17.5703125" customWidth="1"/>
    <col min="8453" max="8453" width="14.85546875" bestFit="1" customWidth="1"/>
    <col min="8454" max="8454" width="15.7109375" customWidth="1"/>
    <col min="8455" max="8455" width="9.7109375" customWidth="1"/>
    <col min="8456" max="8456" width="15.7109375" customWidth="1"/>
    <col min="8457" max="8457" width="9.7109375" customWidth="1"/>
    <col min="8705" max="8705" width="16.42578125" customWidth="1"/>
    <col min="8706" max="8706" width="68.7109375" customWidth="1"/>
    <col min="8707" max="8707" width="17.7109375" customWidth="1"/>
    <col min="8708" max="8708" width="17.5703125" customWidth="1"/>
    <col min="8709" max="8709" width="14.85546875" bestFit="1" customWidth="1"/>
    <col min="8710" max="8710" width="15.7109375" customWidth="1"/>
    <col min="8711" max="8711" width="9.7109375" customWidth="1"/>
    <col min="8712" max="8712" width="15.7109375" customWidth="1"/>
    <col min="8713" max="8713" width="9.7109375" customWidth="1"/>
    <col min="8961" max="8961" width="16.42578125" customWidth="1"/>
    <col min="8962" max="8962" width="68.7109375" customWidth="1"/>
    <col min="8963" max="8963" width="17.7109375" customWidth="1"/>
    <col min="8964" max="8964" width="17.5703125" customWidth="1"/>
    <col min="8965" max="8965" width="14.85546875" bestFit="1" customWidth="1"/>
    <col min="8966" max="8966" width="15.7109375" customWidth="1"/>
    <col min="8967" max="8967" width="9.7109375" customWidth="1"/>
    <col min="8968" max="8968" width="15.7109375" customWidth="1"/>
    <col min="8969" max="8969" width="9.7109375" customWidth="1"/>
    <col min="9217" max="9217" width="16.42578125" customWidth="1"/>
    <col min="9218" max="9218" width="68.7109375" customWidth="1"/>
    <col min="9219" max="9219" width="17.7109375" customWidth="1"/>
    <col min="9220" max="9220" width="17.5703125" customWidth="1"/>
    <col min="9221" max="9221" width="14.85546875" bestFit="1" customWidth="1"/>
    <col min="9222" max="9222" width="15.7109375" customWidth="1"/>
    <col min="9223" max="9223" width="9.7109375" customWidth="1"/>
    <col min="9224" max="9224" width="15.7109375" customWidth="1"/>
    <col min="9225" max="9225" width="9.7109375" customWidth="1"/>
    <col min="9473" max="9473" width="16.42578125" customWidth="1"/>
    <col min="9474" max="9474" width="68.7109375" customWidth="1"/>
    <col min="9475" max="9475" width="17.7109375" customWidth="1"/>
    <col min="9476" max="9476" width="17.5703125" customWidth="1"/>
    <col min="9477" max="9477" width="14.85546875" bestFit="1" customWidth="1"/>
    <col min="9478" max="9478" width="15.7109375" customWidth="1"/>
    <col min="9479" max="9479" width="9.7109375" customWidth="1"/>
    <col min="9480" max="9480" width="15.7109375" customWidth="1"/>
    <col min="9481" max="9481" width="9.7109375" customWidth="1"/>
    <col min="9729" max="9729" width="16.42578125" customWidth="1"/>
    <col min="9730" max="9730" width="68.7109375" customWidth="1"/>
    <col min="9731" max="9731" width="17.7109375" customWidth="1"/>
    <col min="9732" max="9732" width="17.5703125" customWidth="1"/>
    <col min="9733" max="9733" width="14.85546875" bestFit="1" customWidth="1"/>
    <col min="9734" max="9734" width="15.7109375" customWidth="1"/>
    <col min="9735" max="9735" width="9.7109375" customWidth="1"/>
    <col min="9736" max="9736" width="15.7109375" customWidth="1"/>
    <col min="9737" max="9737" width="9.7109375" customWidth="1"/>
    <col min="9985" max="9985" width="16.42578125" customWidth="1"/>
    <col min="9986" max="9986" width="68.7109375" customWidth="1"/>
    <col min="9987" max="9987" width="17.7109375" customWidth="1"/>
    <col min="9988" max="9988" width="17.5703125" customWidth="1"/>
    <col min="9989" max="9989" width="14.85546875" bestFit="1" customWidth="1"/>
    <col min="9990" max="9990" width="15.7109375" customWidth="1"/>
    <col min="9991" max="9991" width="9.7109375" customWidth="1"/>
    <col min="9992" max="9992" width="15.7109375" customWidth="1"/>
    <col min="9993" max="9993" width="9.7109375" customWidth="1"/>
    <col min="10241" max="10241" width="16.42578125" customWidth="1"/>
    <col min="10242" max="10242" width="68.7109375" customWidth="1"/>
    <col min="10243" max="10243" width="17.7109375" customWidth="1"/>
    <col min="10244" max="10244" width="17.5703125" customWidth="1"/>
    <col min="10245" max="10245" width="14.85546875" bestFit="1" customWidth="1"/>
    <col min="10246" max="10246" width="15.7109375" customWidth="1"/>
    <col min="10247" max="10247" width="9.7109375" customWidth="1"/>
    <col min="10248" max="10248" width="15.7109375" customWidth="1"/>
    <col min="10249" max="10249" width="9.7109375" customWidth="1"/>
    <col min="10497" max="10497" width="16.42578125" customWidth="1"/>
    <col min="10498" max="10498" width="68.7109375" customWidth="1"/>
    <col min="10499" max="10499" width="17.7109375" customWidth="1"/>
    <col min="10500" max="10500" width="17.5703125" customWidth="1"/>
    <col min="10501" max="10501" width="14.85546875" bestFit="1" customWidth="1"/>
    <col min="10502" max="10502" width="15.7109375" customWidth="1"/>
    <col min="10503" max="10503" width="9.7109375" customWidth="1"/>
    <col min="10504" max="10504" width="15.7109375" customWidth="1"/>
    <col min="10505" max="10505" width="9.7109375" customWidth="1"/>
    <col min="10753" max="10753" width="16.42578125" customWidth="1"/>
    <col min="10754" max="10754" width="68.7109375" customWidth="1"/>
    <col min="10755" max="10755" width="17.7109375" customWidth="1"/>
    <col min="10756" max="10756" width="17.5703125" customWidth="1"/>
    <col min="10757" max="10757" width="14.85546875" bestFit="1" customWidth="1"/>
    <col min="10758" max="10758" width="15.7109375" customWidth="1"/>
    <col min="10759" max="10759" width="9.7109375" customWidth="1"/>
    <col min="10760" max="10760" width="15.7109375" customWidth="1"/>
    <col min="10761" max="10761" width="9.7109375" customWidth="1"/>
    <col min="11009" max="11009" width="16.42578125" customWidth="1"/>
    <col min="11010" max="11010" width="68.7109375" customWidth="1"/>
    <col min="11011" max="11011" width="17.7109375" customWidth="1"/>
    <col min="11012" max="11012" width="17.5703125" customWidth="1"/>
    <col min="11013" max="11013" width="14.85546875" bestFit="1" customWidth="1"/>
    <col min="11014" max="11014" width="15.7109375" customWidth="1"/>
    <col min="11015" max="11015" width="9.7109375" customWidth="1"/>
    <col min="11016" max="11016" width="15.7109375" customWidth="1"/>
    <col min="11017" max="11017" width="9.7109375" customWidth="1"/>
    <col min="11265" max="11265" width="16.42578125" customWidth="1"/>
    <col min="11266" max="11266" width="68.7109375" customWidth="1"/>
    <col min="11267" max="11267" width="17.7109375" customWidth="1"/>
    <col min="11268" max="11268" width="17.5703125" customWidth="1"/>
    <col min="11269" max="11269" width="14.85546875" bestFit="1" customWidth="1"/>
    <col min="11270" max="11270" width="15.7109375" customWidth="1"/>
    <col min="11271" max="11271" width="9.7109375" customWidth="1"/>
    <col min="11272" max="11272" width="15.7109375" customWidth="1"/>
    <col min="11273" max="11273" width="9.7109375" customWidth="1"/>
    <col min="11521" max="11521" width="16.42578125" customWidth="1"/>
    <col min="11522" max="11522" width="68.7109375" customWidth="1"/>
    <col min="11523" max="11523" width="17.7109375" customWidth="1"/>
    <col min="11524" max="11524" width="17.5703125" customWidth="1"/>
    <col min="11525" max="11525" width="14.85546875" bestFit="1" customWidth="1"/>
    <col min="11526" max="11526" width="15.7109375" customWidth="1"/>
    <col min="11527" max="11527" width="9.7109375" customWidth="1"/>
    <col min="11528" max="11528" width="15.7109375" customWidth="1"/>
    <col min="11529" max="11529" width="9.7109375" customWidth="1"/>
    <col min="11777" max="11777" width="16.42578125" customWidth="1"/>
    <col min="11778" max="11778" width="68.7109375" customWidth="1"/>
    <col min="11779" max="11779" width="17.7109375" customWidth="1"/>
    <col min="11780" max="11780" width="17.5703125" customWidth="1"/>
    <col min="11781" max="11781" width="14.85546875" bestFit="1" customWidth="1"/>
    <col min="11782" max="11782" width="15.7109375" customWidth="1"/>
    <col min="11783" max="11783" width="9.7109375" customWidth="1"/>
    <col min="11784" max="11784" width="15.7109375" customWidth="1"/>
    <col min="11785" max="11785" width="9.7109375" customWidth="1"/>
    <col min="12033" max="12033" width="16.42578125" customWidth="1"/>
    <col min="12034" max="12034" width="68.7109375" customWidth="1"/>
    <col min="12035" max="12035" width="17.7109375" customWidth="1"/>
    <col min="12036" max="12036" width="17.5703125" customWidth="1"/>
    <col min="12037" max="12037" width="14.85546875" bestFit="1" customWidth="1"/>
    <col min="12038" max="12038" width="15.7109375" customWidth="1"/>
    <col min="12039" max="12039" width="9.7109375" customWidth="1"/>
    <col min="12040" max="12040" width="15.7109375" customWidth="1"/>
    <col min="12041" max="12041" width="9.7109375" customWidth="1"/>
    <col min="12289" max="12289" width="16.42578125" customWidth="1"/>
    <col min="12290" max="12290" width="68.7109375" customWidth="1"/>
    <col min="12291" max="12291" width="17.7109375" customWidth="1"/>
    <col min="12292" max="12292" width="17.5703125" customWidth="1"/>
    <col min="12293" max="12293" width="14.85546875" bestFit="1" customWidth="1"/>
    <col min="12294" max="12294" width="15.7109375" customWidth="1"/>
    <col min="12295" max="12295" width="9.7109375" customWidth="1"/>
    <col min="12296" max="12296" width="15.7109375" customWidth="1"/>
    <col min="12297" max="12297" width="9.7109375" customWidth="1"/>
    <col min="12545" max="12545" width="16.42578125" customWidth="1"/>
    <col min="12546" max="12546" width="68.7109375" customWidth="1"/>
    <col min="12547" max="12547" width="17.7109375" customWidth="1"/>
    <col min="12548" max="12548" width="17.5703125" customWidth="1"/>
    <col min="12549" max="12549" width="14.85546875" bestFit="1" customWidth="1"/>
    <col min="12550" max="12550" width="15.7109375" customWidth="1"/>
    <col min="12551" max="12551" width="9.7109375" customWidth="1"/>
    <col min="12552" max="12552" width="15.7109375" customWidth="1"/>
    <col min="12553" max="12553" width="9.7109375" customWidth="1"/>
    <col min="12801" max="12801" width="16.42578125" customWidth="1"/>
    <col min="12802" max="12802" width="68.7109375" customWidth="1"/>
    <col min="12803" max="12803" width="17.7109375" customWidth="1"/>
    <col min="12804" max="12804" width="17.5703125" customWidth="1"/>
    <col min="12805" max="12805" width="14.85546875" bestFit="1" customWidth="1"/>
    <col min="12806" max="12806" width="15.7109375" customWidth="1"/>
    <col min="12807" max="12807" width="9.7109375" customWidth="1"/>
    <col min="12808" max="12808" width="15.7109375" customWidth="1"/>
    <col min="12809" max="12809" width="9.7109375" customWidth="1"/>
    <col min="13057" max="13057" width="16.42578125" customWidth="1"/>
    <col min="13058" max="13058" width="68.7109375" customWidth="1"/>
    <col min="13059" max="13059" width="17.7109375" customWidth="1"/>
    <col min="13060" max="13060" width="17.5703125" customWidth="1"/>
    <col min="13061" max="13061" width="14.85546875" bestFit="1" customWidth="1"/>
    <col min="13062" max="13062" width="15.7109375" customWidth="1"/>
    <col min="13063" max="13063" width="9.7109375" customWidth="1"/>
    <col min="13064" max="13064" width="15.7109375" customWidth="1"/>
    <col min="13065" max="13065" width="9.7109375" customWidth="1"/>
    <col min="13313" max="13313" width="16.42578125" customWidth="1"/>
    <col min="13314" max="13314" width="68.7109375" customWidth="1"/>
    <col min="13315" max="13315" width="17.7109375" customWidth="1"/>
    <col min="13316" max="13316" width="17.5703125" customWidth="1"/>
    <col min="13317" max="13317" width="14.85546875" bestFit="1" customWidth="1"/>
    <col min="13318" max="13318" width="15.7109375" customWidth="1"/>
    <col min="13319" max="13319" width="9.7109375" customWidth="1"/>
    <col min="13320" max="13320" width="15.7109375" customWidth="1"/>
    <col min="13321" max="13321" width="9.7109375" customWidth="1"/>
    <col min="13569" max="13569" width="16.42578125" customWidth="1"/>
    <col min="13570" max="13570" width="68.7109375" customWidth="1"/>
    <col min="13571" max="13571" width="17.7109375" customWidth="1"/>
    <col min="13572" max="13572" width="17.5703125" customWidth="1"/>
    <col min="13573" max="13573" width="14.85546875" bestFit="1" customWidth="1"/>
    <col min="13574" max="13574" width="15.7109375" customWidth="1"/>
    <col min="13575" max="13575" width="9.7109375" customWidth="1"/>
    <col min="13576" max="13576" width="15.7109375" customWidth="1"/>
    <col min="13577" max="13577" width="9.7109375" customWidth="1"/>
    <col min="13825" max="13825" width="16.42578125" customWidth="1"/>
    <col min="13826" max="13826" width="68.7109375" customWidth="1"/>
    <col min="13827" max="13827" width="17.7109375" customWidth="1"/>
    <col min="13828" max="13828" width="17.5703125" customWidth="1"/>
    <col min="13829" max="13829" width="14.85546875" bestFit="1" customWidth="1"/>
    <col min="13830" max="13830" width="15.7109375" customWidth="1"/>
    <col min="13831" max="13831" width="9.7109375" customWidth="1"/>
    <col min="13832" max="13832" width="15.7109375" customWidth="1"/>
    <col min="13833" max="13833" width="9.7109375" customWidth="1"/>
    <col min="14081" max="14081" width="16.42578125" customWidth="1"/>
    <col min="14082" max="14082" width="68.7109375" customWidth="1"/>
    <col min="14083" max="14083" width="17.7109375" customWidth="1"/>
    <col min="14084" max="14084" width="17.5703125" customWidth="1"/>
    <col min="14085" max="14085" width="14.85546875" bestFit="1" customWidth="1"/>
    <col min="14086" max="14086" width="15.7109375" customWidth="1"/>
    <col min="14087" max="14087" width="9.7109375" customWidth="1"/>
    <col min="14088" max="14088" width="15.7109375" customWidth="1"/>
    <col min="14089" max="14089" width="9.7109375" customWidth="1"/>
    <col min="14337" max="14337" width="16.42578125" customWidth="1"/>
    <col min="14338" max="14338" width="68.7109375" customWidth="1"/>
    <col min="14339" max="14339" width="17.7109375" customWidth="1"/>
    <col min="14340" max="14340" width="17.5703125" customWidth="1"/>
    <col min="14341" max="14341" width="14.85546875" bestFit="1" customWidth="1"/>
    <col min="14342" max="14342" width="15.7109375" customWidth="1"/>
    <col min="14343" max="14343" width="9.7109375" customWidth="1"/>
    <col min="14344" max="14344" width="15.7109375" customWidth="1"/>
    <col min="14345" max="14345" width="9.7109375" customWidth="1"/>
    <col min="14593" max="14593" width="16.42578125" customWidth="1"/>
    <col min="14594" max="14594" width="68.7109375" customWidth="1"/>
    <col min="14595" max="14595" width="17.7109375" customWidth="1"/>
    <col min="14596" max="14596" width="17.5703125" customWidth="1"/>
    <col min="14597" max="14597" width="14.85546875" bestFit="1" customWidth="1"/>
    <col min="14598" max="14598" width="15.7109375" customWidth="1"/>
    <col min="14599" max="14599" width="9.7109375" customWidth="1"/>
    <col min="14600" max="14600" width="15.7109375" customWidth="1"/>
    <col min="14601" max="14601" width="9.7109375" customWidth="1"/>
    <col min="14849" max="14849" width="16.42578125" customWidth="1"/>
    <col min="14850" max="14850" width="68.7109375" customWidth="1"/>
    <col min="14851" max="14851" width="17.7109375" customWidth="1"/>
    <col min="14852" max="14852" width="17.5703125" customWidth="1"/>
    <col min="14853" max="14853" width="14.85546875" bestFit="1" customWidth="1"/>
    <col min="14854" max="14854" width="15.7109375" customWidth="1"/>
    <col min="14855" max="14855" width="9.7109375" customWidth="1"/>
    <col min="14856" max="14856" width="15.7109375" customWidth="1"/>
    <col min="14857" max="14857" width="9.7109375" customWidth="1"/>
    <col min="15105" max="15105" width="16.42578125" customWidth="1"/>
    <col min="15106" max="15106" width="68.7109375" customWidth="1"/>
    <col min="15107" max="15107" width="17.7109375" customWidth="1"/>
    <col min="15108" max="15108" width="17.5703125" customWidth="1"/>
    <col min="15109" max="15109" width="14.85546875" bestFit="1" customWidth="1"/>
    <col min="15110" max="15110" width="15.7109375" customWidth="1"/>
    <col min="15111" max="15111" width="9.7109375" customWidth="1"/>
    <col min="15112" max="15112" width="15.7109375" customWidth="1"/>
    <col min="15113" max="15113" width="9.7109375" customWidth="1"/>
    <col min="15361" max="15361" width="16.42578125" customWidth="1"/>
    <col min="15362" max="15362" width="68.7109375" customWidth="1"/>
    <col min="15363" max="15363" width="17.7109375" customWidth="1"/>
    <col min="15364" max="15364" width="17.5703125" customWidth="1"/>
    <col min="15365" max="15365" width="14.85546875" bestFit="1" customWidth="1"/>
    <col min="15366" max="15366" width="15.7109375" customWidth="1"/>
    <col min="15367" max="15367" width="9.7109375" customWidth="1"/>
    <col min="15368" max="15368" width="15.7109375" customWidth="1"/>
    <col min="15369" max="15369" width="9.7109375" customWidth="1"/>
    <col min="15617" max="15617" width="16.42578125" customWidth="1"/>
    <col min="15618" max="15618" width="68.7109375" customWidth="1"/>
    <col min="15619" max="15619" width="17.7109375" customWidth="1"/>
    <col min="15620" max="15620" width="17.5703125" customWidth="1"/>
    <col min="15621" max="15621" width="14.85546875" bestFit="1" customWidth="1"/>
    <col min="15622" max="15622" width="15.7109375" customWidth="1"/>
    <col min="15623" max="15623" width="9.7109375" customWidth="1"/>
    <col min="15624" max="15624" width="15.7109375" customWidth="1"/>
    <col min="15625" max="15625" width="9.7109375" customWidth="1"/>
    <col min="15873" max="15873" width="16.42578125" customWidth="1"/>
    <col min="15874" max="15874" width="68.7109375" customWidth="1"/>
    <col min="15875" max="15875" width="17.7109375" customWidth="1"/>
    <col min="15876" max="15876" width="17.5703125" customWidth="1"/>
    <col min="15877" max="15877" width="14.85546875" bestFit="1" customWidth="1"/>
    <col min="15878" max="15878" width="15.7109375" customWidth="1"/>
    <col min="15879" max="15879" width="9.7109375" customWidth="1"/>
    <col min="15880" max="15880" width="15.7109375" customWidth="1"/>
    <col min="15881" max="15881" width="9.7109375" customWidth="1"/>
    <col min="16129" max="16129" width="16.42578125" customWidth="1"/>
    <col min="16130" max="16130" width="68.7109375" customWidth="1"/>
    <col min="16131" max="16131" width="17.7109375" customWidth="1"/>
    <col min="16132" max="16132" width="17.5703125" customWidth="1"/>
    <col min="16133" max="16133" width="14.85546875" bestFit="1" customWidth="1"/>
    <col min="16134" max="16134" width="15.7109375" customWidth="1"/>
    <col min="16135" max="16135" width="9.7109375" customWidth="1"/>
    <col min="16136" max="16136" width="15.7109375" customWidth="1"/>
    <col min="16137" max="16137" width="9.7109375" customWidth="1"/>
  </cols>
  <sheetData>
    <row r="1" spans="1:19" ht="15.75">
      <c r="A1" s="199" t="s">
        <v>88</v>
      </c>
      <c r="B1" s="199"/>
      <c r="C1" s="199"/>
      <c r="D1" s="199"/>
      <c r="E1" s="199"/>
    </row>
    <row r="2" spans="1:19">
      <c r="A2" s="130"/>
      <c r="B2" s="131"/>
      <c r="C2" s="132"/>
      <c r="D2" s="133"/>
      <c r="E2" s="104"/>
    </row>
    <row r="3" spans="1:19" ht="28.5">
      <c r="A3" s="200" t="s">
        <v>82</v>
      </c>
      <c r="B3" s="197"/>
      <c r="C3" s="135" t="str">
        <f>LEFT(C6,LEN(C6))</f>
        <v>Plan za 2025.</v>
      </c>
      <c r="D3" s="135" t="str">
        <f>LEFT(D6,LEN(D6))</f>
        <v>Projekcija za 2026.</v>
      </c>
      <c r="E3" s="135" t="str">
        <f>LEFT(E6,LEN(E6))</f>
        <v>Projekcija za 2027.</v>
      </c>
    </row>
    <row r="4" spans="1:19">
      <c r="A4" s="201">
        <v>1</v>
      </c>
      <c r="B4" s="198"/>
      <c r="C4" s="136">
        <v>2</v>
      </c>
      <c r="D4" s="136">
        <v>3</v>
      </c>
      <c r="E4" s="136">
        <v>4</v>
      </c>
    </row>
    <row r="5" spans="1:19">
      <c r="A5" s="137"/>
      <c r="B5" s="138" t="s">
        <v>7</v>
      </c>
      <c r="C5" s="139">
        <f>IF(ISBLANK(C8),"",C8)</f>
        <v>1171593585</v>
      </c>
      <c r="D5" s="139">
        <f>IF(ISBLANK(D8),"",D8)</f>
        <v>968932915</v>
      </c>
      <c r="E5" s="139">
        <f>IF(ISBLANK(E8),"",E8)</f>
        <v>982373244</v>
      </c>
    </row>
    <row r="6" spans="1:19" hidden="1">
      <c r="A6" s="86" t="s">
        <v>22</v>
      </c>
      <c r="B6" s="86" t="s">
        <v>22</v>
      </c>
      <c r="C6" s="140" t="s">
        <v>23</v>
      </c>
      <c r="D6" s="140" t="s">
        <v>24</v>
      </c>
      <c r="E6" s="141" t="s">
        <v>25</v>
      </c>
      <c r="F6" s="142"/>
      <c r="G6" s="143"/>
      <c r="H6" s="142"/>
      <c r="I6" s="143"/>
      <c r="J6" s="143"/>
      <c r="K6" s="143"/>
      <c r="L6" s="143"/>
      <c r="M6" s="143"/>
      <c r="N6" s="143"/>
      <c r="O6" s="143"/>
      <c r="P6" s="143"/>
      <c r="Q6" s="143"/>
    </row>
    <row r="7" spans="1:19" hidden="1">
      <c r="A7" s="144" t="s">
        <v>89</v>
      </c>
      <c r="B7" s="144" t="s">
        <v>22</v>
      </c>
      <c r="C7" s="145" t="s">
        <v>29</v>
      </c>
      <c r="D7" s="145" t="s">
        <v>29</v>
      </c>
      <c r="E7" s="146" t="s">
        <v>29</v>
      </c>
      <c r="F7" s="109"/>
      <c r="G7" s="108"/>
      <c r="H7" s="109"/>
      <c r="I7" s="108"/>
      <c r="J7" s="108"/>
      <c r="K7" s="108"/>
      <c r="L7" s="108"/>
      <c r="M7" s="108"/>
      <c r="N7" s="108"/>
      <c r="O7" s="108"/>
      <c r="P7" s="108"/>
      <c r="Q7" s="108"/>
      <c r="R7" s="108"/>
      <c r="S7" s="108"/>
    </row>
    <row r="8" spans="1:19" hidden="1">
      <c r="A8" s="147" t="s">
        <v>90</v>
      </c>
      <c r="B8" s="148" t="s">
        <v>91</v>
      </c>
      <c r="C8" s="125">
        <v>1171593585</v>
      </c>
      <c r="D8" s="125">
        <v>968932915</v>
      </c>
      <c r="E8" s="125">
        <v>982373244</v>
      </c>
      <c r="F8" s="126"/>
      <c r="G8" s="127"/>
      <c r="H8" s="126"/>
      <c r="I8" s="127"/>
      <c r="J8" s="127"/>
      <c r="K8" s="127"/>
      <c r="L8" s="127"/>
      <c r="M8" s="127"/>
      <c r="N8" s="127"/>
      <c r="O8" s="127"/>
      <c r="P8" s="127"/>
      <c r="Q8" s="127"/>
      <c r="R8" s="127"/>
      <c r="S8" s="127"/>
    </row>
    <row r="9" spans="1:19" s="66" customFormat="1" ht="14.25">
      <c r="A9" s="149" t="s">
        <v>92</v>
      </c>
      <c r="B9" s="150" t="s">
        <v>93</v>
      </c>
      <c r="C9" s="122">
        <v>1171593585</v>
      </c>
      <c r="D9" s="122">
        <v>968932915</v>
      </c>
      <c r="E9" s="122">
        <v>982373244</v>
      </c>
      <c r="F9" s="109"/>
      <c r="G9" s="108"/>
      <c r="H9" s="109"/>
      <c r="I9" s="108"/>
      <c r="J9" s="108"/>
      <c r="K9" s="108"/>
      <c r="L9" s="108"/>
      <c r="M9" s="108"/>
      <c r="N9" s="108"/>
      <c r="O9" s="108"/>
      <c r="P9" s="108"/>
      <c r="Q9" s="108"/>
      <c r="R9" s="108"/>
      <c r="S9" s="108"/>
    </row>
    <row r="10" spans="1:19" s="153" customFormat="1">
      <c r="A10" s="151" t="s">
        <v>94</v>
      </c>
      <c r="B10" s="152" t="s">
        <v>95</v>
      </c>
      <c r="C10" s="125">
        <v>1171593585</v>
      </c>
      <c r="D10" s="125">
        <v>968932915</v>
      </c>
      <c r="E10" s="125">
        <v>982373244</v>
      </c>
      <c r="F10" s="126"/>
      <c r="G10" s="127"/>
      <c r="H10" s="126"/>
      <c r="I10" s="127"/>
      <c r="J10" s="127"/>
      <c r="K10" s="127"/>
      <c r="L10" s="127"/>
      <c r="M10" s="127"/>
      <c r="N10" s="127"/>
      <c r="O10" s="127"/>
      <c r="P10" s="127"/>
      <c r="Q10" s="127"/>
      <c r="R10" s="127"/>
      <c r="S10" s="127"/>
    </row>
  </sheetData>
  <mergeCells count="3">
    <mergeCell ref="A1:E1"/>
    <mergeCell ref="A3:B3"/>
    <mergeCell ref="A4:B4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91FCBE-7935-455E-A18A-D9B91CFEA18E}">
  <sheetPr codeName="List6"/>
  <dimension ref="A1:O7"/>
  <sheetViews>
    <sheetView workbookViewId="0">
      <selection activeCell="K14" sqref="K14"/>
    </sheetView>
  </sheetViews>
  <sheetFormatPr defaultRowHeight="12.75"/>
  <cols>
    <col min="1" max="1" width="9.5703125" style="42" customWidth="1"/>
    <col min="2" max="2" width="12" style="42" bestFit="1" customWidth="1"/>
    <col min="3" max="3" width="5.7109375" style="42" customWidth="1"/>
    <col min="4" max="4" width="72" style="42" customWidth="1"/>
    <col min="5" max="5" width="17" style="42" hidden="1" customWidth="1"/>
    <col min="6" max="6" width="20.140625" style="75" hidden="1" customWidth="1"/>
    <col min="7" max="7" width="20.140625" style="42" hidden="1" customWidth="1"/>
    <col min="8" max="8" width="20.7109375" style="42" hidden="1" customWidth="1"/>
    <col min="9" max="9" width="10.7109375" style="42" hidden="1" customWidth="1"/>
    <col min="10" max="10" width="19" style="42" hidden="1" customWidth="1"/>
    <col min="11" max="11" width="17.7109375" style="76" customWidth="1"/>
    <col min="12" max="12" width="15.7109375" style="76" customWidth="1"/>
    <col min="13" max="13" width="14" style="76" bestFit="1" customWidth="1"/>
    <col min="14" max="15" width="15.42578125" style="42" bestFit="1" customWidth="1"/>
    <col min="16" max="16" width="11.7109375" style="42" bestFit="1" customWidth="1"/>
    <col min="17" max="17" width="15.42578125" style="42" bestFit="1" customWidth="1"/>
    <col min="18" max="18" width="9.42578125" style="42" bestFit="1" customWidth="1"/>
    <col min="19" max="19" width="15.42578125" style="42" bestFit="1" customWidth="1"/>
    <col min="20" max="20" width="9.42578125" style="42" bestFit="1" customWidth="1"/>
    <col min="21" max="256" width="9.140625" style="42"/>
    <col min="257" max="257" width="9.5703125" style="42" customWidth="1"/>
    <col min="258" max="258" width="12" style="42" bestFit="1" customWidth="1"/>
    <col min="259" max="259" width="5.7109375" style="42" customWidth="1"/>
    <col min="260" max="260" width="72" style="42" customWidth="1"/>
    <col min="261" max="266" width="0" style="42" hidden="1" customWidth="1"/>
    <col min="267" max="267" width="17.7109375" style="42" customWidth="1"/>
    <col min="268" max="268" width="15.7109375" style="42" customWidth="1"/>
    <col min="269" max="269" width="14" style="42" bestFit="1" customWidth="1"/>
    <col min="270" max="271" width="15.42578125" style="42" bestFit="1" customWidth="1"/>
    <col min="272" max="272" width="11.7109375" style="42" bestFit="1" customWidth="1"/>
    <col min="273" max="273" width="15.42578125" style="42" bestFit="1" customWidth="1"/>
    <col min="274" max="274" width="9.42578125" style="42" bestFit="1" customWidth="1"/>
    <col min="275" max="275" width="15.42578125" style="42" bestFit="1" customWidth="1"/>
    <col min="276" max="276" width="9.42578125" style="42" bestFit="1" customWidth="1"/>
    <col min="277" max="512" width="9.140625" style="42"/>
    <col min="513" max="513" width="9.5703125" style="42" customWidth="1"/>
    <col min="514" max="514" width="12" style="42" bestFit="1" customWidth="1"/>
    <col min="515" max="515" width="5.7109375" style="42" customWidth="1"/>
    <col min="516" max="516" width="72" style="42" customWidth="1"/>
    <col min="517" max="522" width="0" style="42" hidden="1" customWidth="1"/>
    <col min="523" max="523" width="17.7109375" style="42" customWidth="1"/>
    <col min="524" max="524" width="15.7109375" style="42" customWidth="1"/>
    <col min="525" max="525" width="14" style="42" bestFit="1" customWidth="1"/>
    <col min="526" max="527" width="15.42578125" style="42" bestFit="1" customWidth="1"/>
    <col min="528" max="528" width="11.7109375" style="42" bestFit="1" customWidth="1"/>
    <col min="529" max="529" width="15.42578125" style="42" bestFit="1" customWidth="1"/>
    <col min="530" max="530" width="9.42578125" style="42" bestFit="1" customWidth="1"/>
    <col min="531" max="531" width="15.42578125" style="42" bestFit="1" customWidth="1"/>
    <col min="532" max="532" width="9.42578125" style="42" bestFit="1" customWidth="1"/>
    <col min="533" max="768" width="9.140625" style="42"/>
    <col min="769" max="769" width="9.5703125" style="42" customWidth="1"/>
    <col min="770" max="770" width="12" style="42" bestFit="1" customWidth="1"/>
    <col min="771" max="771" width="5.7109375" style="42" customWidth="1"/>
    <col min="772" max="772" width="72" style="42" customWidth="1"/>
    <col min="773" max="778" width="0" style="42" hidden="1" customWidth="1"/>
    <col min="779" max="779" width="17.7109375" style="42" customWidth="1"/>
    <col min="780" max="780" width="15.7109375" style="42" customWidth="1"/>
    <col min="781" max="781" width="14" style="42" bestFit="1" customWidth="1"/>
    <col min="782" max="783" width="15.42578125" style="42" bestFit="1" customWidth="1"/>
    <col min="784" max="784" width="11.7109375" style="42" bestFit="1" customWidth="1"/>
    <col min="785" max="785" width="15.42578125" style="42" bestFit="1" customWidth="1"/>
    <col min="786" max="786" width="9.42578125" style="42" bestFit="1" customWidth="1"/>
    <col min="787" max="787" width="15.42578125" style="42" bestFit="1" customWidth="1"/>
    <col min="788" max="788" width="9.42578125" style="42" bestFit="1" customWidth="1"/>
    <col min="789" max="1024" width="9.140625" style="42"/>
    <col min="1025" max="1025" width="9.5703125" style="42" customWidth="1"/>
    <col min="1026" max="1026" width="12" style="42" bestFit="1" customWidth="1"/>
    <col min="1027" max="1027" width="5.7109375" style="42" customWidth="1"/>
    <col min="1028" max="1028" width="72" style="42" customWidth="1"/>
    <col min="1029" max="1034" width="0" style="42" hidden="1" customWidth="1"/>
    <col min="1035" max="1035" width="17.7109375" style="42" customWidth="1"/>
    <col min="1036" max="1036" width="15.7109375" style="42" customWidth="1"/>
    <col min="1037" max="1037" width="14" style="42" bestFit="1" customWidth="1"/>
    <col min="1038" max="1039" width="15.42578125" style="42" bestFit="1" customWidth="1"/>
    <col min="1040" max="1040" width="11.7109375" style="42" bestFit="1" customWidth="1"/>
    <col min="1041" max="1041" width="15.42578125" style="42" bestFit="1" customWidth="1"/>
    <col min="1042" max="1042" width="9.42578125" style="42" bestFit="1" customWidth="1"/>
    <col min="1043" max="1043" width="15.42578125" style="42" bestFit="1" customWidth="1"/>
    <col min="1044" max="1044" width="9.42578125" style="42" bestFit="1" customWidth="1"/>
    <col min="1045" max="1280" width="9.140625" style="42"/>
    <col min="1281" max="1281" width="9.5703125" style="42" customWidth="1"/>
    <col min="1282" max="1282" width="12" style="42" bestFit="1" customWidth="1"/>
    <col min="1283" max="1283" width="5.7109375" style="42" customWidth="1"/>
    <col min="1284" max="1284" width="72" style="42" customWidth="1"/>
    <col min="1285" max="1290" width="0" style="42" hidden="1" customWidth="1"/>
    <col min="1291" max="1291" width="17.7109375" style="42" customWidth="1"/>
    <col min="1292" max="1292" width="15.7109375" style="42" customWidth="1"/>
    <col min="1293" max="1293" width="14" style="42" bestFit="1" customWidth="1"/>
    <col min="1294" max="1295" width="15.42578125" style="42" bestFit="1" customWidth="1"/>
    <col min="1296" max="1296" width="11.7109375" style="42" bestFit="1" customWidth="1"/>
    <col min="1297" max="1297" width="15.42578125" style="42" bestFit="1" customWidth="1"/>
    <col min="1298" max="1298" width="9.42578125" style="42" bestFit="1" customWidth="1"/>
    <col min="1299" max="1299" width="15.42578125" style="42" bestFit="1" customWidth="1"/>
    <col min="1300" max="1300" width="9.42578125" style="42" bestFit="1" customWidth="1"/>
    <col min="1301" max="1536" width="9.140625" style="42"/>
    <col min="1537" max="1537" width="9.5703125" style="42" customWidth="1"/>
    <col min="1538" max="1538" width="12" style="42" bestFit="1" customWidth="1"/>
    <col min="1539" max="1539" width="5.7109375" style="42" customWidth="1"/>
    <col min="1540" max="1540" width="72" style="42" customWidth="1"/>
    <col min="1541" max="1546" width="0" style="42" hidden="1" customWidth="1"/>
    <col min="1547" max="1547" width="17.7109375" style="42" customWidth="1"/>
    <col min="1548" max="1548" width="15.7109375" style="42" customWidth="1"/>
    <col min="1549" max="1549" width="14" style="42" bestFit="1" customWidth="1"/>
    <col min="1550" max="1551" width="15.42578125" style="42" bestFit="1" customWidth="1"/>
    <col min="1552" max="1552" width="11.7109375" style="42" bestFit="1" customWidth="1"/>
    <col min="1553" max="1553" width="15.42578125" style="42" bestFit="1" customWidth="1"/>
    <col min="1554" max="1554" width="9.42578125" style="42" bestFit="1" customWidth="1"/>
    <col min="1555" max="1555" width="15.42578125" style="42" bestFit="1" customWidth="1"/>
    <col min="1556" max="1556" width="9.42578125" style="42" bestFit="1" customWidth="1"/>
    <col min="1557" max="1792" width="9.140625" style="42"/>
    <col min="1793" max="1793" width="9.5703125" style="42" customWidth="1"/>
    <col min="1794" max="1794" width="12" style="42" bestFit="1" customWidth="1"/>
    <col min="1795" max="1795" width="5.7109375" style="42" customWidth="1"/>
    <col min="1796" max="1796" width="72" style="42" customWidth="1"/>
    <col min="1797" max="1802" width="0" style="42" hidden="1" customWidth="1"/>
    <col min="1803" max="1803" width="17.7109375" style="42" customWidth="1"/>
    <col min="1804" max="1804" width="15.7109375" style="42" customWidth="1"/>
    <col min="1805" max="1805" width="14" style="42" bestFit="1" customWidth="1"/>
    <col min="1806" max="1807" width="15.42578125" style="42" bestFit="1" customWidth="1"/>
    <col min="1808" max="1808" width="11.7109375" style="42" bestFit="1" customWidth="1"/>
    <col min="1809" max="1809" width="15.42578125" style="42" bestFit="1" customWidth="1"/>
    <col min="1810" max="1810" width="9.42578125" style="42" bestFit="1" customWidth="1"/>
    <col min="1811" max="1811" width="15.42578125" style="42" bestFit="1" customWidth="1"/>
    <col min="1812" max="1812" width="9.42578125" style="42" bestFit="1" customWidth="1"/>
    <col min="1813" max="2048" width="9.140625" style="42"/>
    <col min="2049" max="2049" width="9.5703125" style="42" customWidth="1"/>
    <col min="2050" max="2050" width="12" style="42" bestFit="1" customWidth="1"/>
    <col min="2051" max="2051" width="5.7109375" style="42" customWidth="1"/>
    <col min="2052" max="2052" width="72" style="42" customWidth="1"/>
    <col min="2053" max="2058" width="0" style="42" hidden="1" customWidth="1"/>
    <col min="2059" max="2059" width="17.7109375" style="42" customWidth="1"/>
    <col min="2060" max="2060" width="15.7109375" style="42" customWidth="1"/>
    <col min="2061" max="2061" width="14" style="42" bestFit="1" customWidth="1"/>
    <col min="2062" max="2063" width="15.42578125" style="42" bestFit="1" customWidth="1"/>
    <col min="2064" max="2064" width="11.7109375" style="42" bestFit="1" customWidth="1"/>
    <col min="2065" max="2065" width="15.42578125" style="42" bestFit="1" customWidth="1"/>
    <col min="2066" max="2066" width="9.42578125" style="42" bestFit="1" customWidth="1"/>
    <col min="2067" max="2067" width="15.42578125" style="42" bestFit="1" customWidth="1"/>
    <col min="2068" max="2068" width="9.42578125" style="42" bestFit="1" customWidth="1"/>
    <col min="2069" max="2304" width="9.140625" style="42"/>
    <col min="2305" max="2305" width="9.5703125" style="42" customWidth="1"/>
    <col min="2306" max="2306" width="12" style="42" bestFit="1" customWidth="1"/>
    <col min="2307" max="2307" width="5.7109375" style="42" customWidth="1"/>
    <col min="2308" max="2308" width="72" style="42" customWidth="1"/>
    <col min="2309" max="2314" width="0" style="42" hidden="1" customWidth="1"/>
    <col min="2315" max="2315" width="17.7109375" style="42" customWidth="1"/>
    <col min="2316" max="2316" width="15.7109375" style="42" customWidth="1"/>
    <col min="2317" max="2317" width="14" style="42" bestFit="1" customWidth="1"/>
    <col min="2318" max="2319" width="15.42578125" style="42" bestFit="1" customWidth="1"/>
    <col min="2320" max="2320" width="11.7109375" style="42" bestFit="1" customWidth="1"/>
    <col min="2321" max="2321" width="15.42578125" style="42" bestFit="1" customWidth="1"/>
    <col min="2322" max="2322" width="9.42578125" style="42" bestFit="1" customWidth="1"/>
    <col min="2323" max="2323" width="15.42578125" style="42" bestFit="1" customWidth="1"/>
    <col min="2324" max="2324" width="9.42578125" style="42" bestFit="1" customWidth="1"/>
    <col min="2325" max="2560" width="9.140625" style="42"/>
    <col min="2561" max="2561" width="9.5703125" style="42" customWidth="1"/>
    <col min="2562" max="2562" width="12" style="42" bestFit="1" customWidth="1"/>
    <col min="2563" max="2563" width="5.7109375" style="42" customWidth="1"/>
    <col min="2564" max="2564" width="72" style="42" customWidth="1"/>
    <col min="2565" max="2570" width="0" style="42" hidden="1" customWidth="1"/>
    <col min="2571" max="2571" width="17.7109375" style="42" customWidth="1"/>
    <col min="2572" max="2572" width="15.7109375" style="42" customWidth="1"/>
    <col min="2573" max="2573" width="14" style="42" bestFit="1" customWidth="1"/>
    <col min="2574" max="2575" width="15.42578125" style="42" bestFit="1" customWidth="1"/>
    <col min="2576" max="2576" width="11.7109375" style="42" bestFit="1" customWidth="1"/>
    <col min="2577" max="2577" width="15.42578125" style="42" bestFit="1" customWidth="1"/>
    <col min="2578" max="2578" width="9.42578125" style="42" bestFit="1" customWidth="1"/>
    <col min="2579" max="2579" width="15.42578125" style="42" bestFit="1" customWidth="1"/>
    <col min="2580" max="2580" width="9.42578125" style="42" bestFit="1" customWidth="1"/>
    <col min="2581" max="2816" width="9.140625" style="42"/>
    <col min="2817" max="2817" width="9.5703125" style="42" customWidth="1"/>
    <col min="2818" max="2818" width="12" style="42" bestFit="1" customWidth="1"/>
    <col min="2819" max="2819" width="5.7109375" style="42" customWidth="1"/>
    <col min="2820" max="2820" width="72" style="42" customWidth="1"/>
    <col min="2821" max="2826" width="0" style="42" hidden="1" customWidth="1"/>
    <col min="2827" max="2827" width="17.7109375" style="42" customWidth="1"/>
    <col min="2828" max="2828" width="15.7109375" style="42" customWidth="1"/>
    <col min="2829" max="2829" width="14" style="42" bestFit="1" customWidth="1"/>
    <col min="2830" max="2831" width="15.42578125" style="42" bestFit="1" customWidth="1"/>
    <col min="2832" max="2832" width="11.7109375" style="42" bestFit="1" customWidth="1"/>
    <col min="2833" max="2833" width="15.42578125" style="42" bestFit="1" customWidth="1"/>
    <col min="2834" max="2834" width="9.42578125" style="42" bestFit="1" customWidth="1"/>
    <col min="2835" max="2835" width="15.42578125" style="42" bestFit="1" customWidth="1"/>
    <col min="2836" max="2836" width="9.42578125" style="42" bestFit="1" customWidth="1"/>
    <col min="2837" max="3072" width="9.140625" style="42"/>
    <col min="3073" max="3073" width="9.5703125" style="42" customWidth="1"/>
    <col min="3074" max="3074" width="12" style="42" bestFit="1" customWidth="1"/>
    <col min="3075" max="3075" width="5.7109375" style="42" customWidth="1"/>
    <col min="3076" max="3076" width="72" style="42" customWidth="1"/>
    <col min="3077" max="3082" width="0" style="42" hidden="1" customWidth="1"/>
    <col min="3083" max="3083" width="17.7109375" style="42" customWidth="1"/>
    <col min="3084" max="3084" width="15.7109375" style="42" customWidth="1"/>
    <col min="3085" max="3085" width="14" style="42" bestFit="1" customWidth="1"/>
    <col min="3086" max="3087" width="15.42578125" style="42" bestFit="1" customWidth="1"/>
    <col min="3088" max="3088" width="11.7109375" style="42" bestFit="1" customWidth="1"/>
    <col min="3089" max="3089" width="15.42578125" style="42" bestFit="1" customWidth="1"/>
    <col min="3090" max="3090" width="9.42578125" style="42" bestFit="1" customWidth="1"/>
    <col min="3091" max="3091" width="15.42578125" style="42" bestFit="1" customWidth="1"/>
    <col min="3092" max="3092" width="9.42578125" style="42" bestFit="1" customWidth="1"/>
    <col min="3093" max="3328" width="9.140625" style="42"/>
    <col min="3329" max="3329" width="9.5703125" style="42" customWidth="1"/>
    <col min="3330" max="3330" width="12" style="42" bestFit="1" customWidth="1"/>
    <col min="3331" max="3331" width="5.7109375" style="42" customWidth="1"/>
    <col min="3332" max="3332" width="72" style="42" customWidth="1"/>
    <col min="3333" max="3338" width="0" style="42" hidden="1" customWidth="1"/>
    <col min="3339" max="3339" width="17.7109375" style="42" customWidth="1"/>
    <col min="3340" max="3340" width="15.7109375" style="42" customWidth="1"/>
    <col min="3341" max="3341" width="14" style="42" bestFit="1" customWidth="1"/>
    <col min="3342" max="3343" width="15.42578125" style="42" bestFit="1" customWidth="1"/>
    <col min="3344" max="3344" width="11.7109375" style="42" bestFit="1" customWidth="1"/>
    <col min="3345" max="3345" width="15.42578125" style="42" bestFit="1" customWidth="1"/>
    <col min="3346" max="3346" width="9.42578125" style="42" bestFit="1" customWidth="1"/>
    <col min="3347" max="3347" width="15.42578125" style="42" bestFit="1" customWidth="1"/>
    <col min="3348" max="3348" width="9.42578125" style="42" bestFit="1" customWidth="1"/>
    <col min="3349" max="3584" width="9.140625" style="42"/>
    <col min="3585" max="3585" width="9.5703125" style="42" customWidth="1"/>
    <col min="3586" max="3586" width="12" style="42" bestFit="1" customWidth="1"/>
    <col min="3587" max="3587" width="5.7109375" style="42" customWidth="1"/>
    <col min="3588" max="3588" width="72" style="42" customWidth="1"/>
    <col min="3589" max="3594" width="0" style="42" hidden="1" customWidth="1"/>
    <col min="3595" max="3595" width="17.7109375" style="42" customWidth="1"/>
    <col min="3596" max="3596" width="15.7109375" style="42" customWidth="1"/>
    <col min="3597" max="3597" width="14" style="42" bestFit="1" customWidth="1"/>
    <col min="3598" max="3599" width="15.42578125" style="42" bestFit="1" customWidth="1"/>
    <col min="3600" max="3600" width="11.7109375" style="42" bestFit="1" customWidth="1"/>
    <col min="3601" max="3601" width="15.42578125" style="42" bestFit="1" customWidth="1"/>
    <col min="3602" max="3602" width="9.42578125" style="42" bestFit="1" customWidth="1"/>
    <col min="3603" max="3603" width="15.42578125" style="42" bestFit="1" customWidth="1"/>
    <col min="3604" max="3604" width="9.42578125" style="42" bestFit="1" customWidth="1"/>
    <col min="3605" max="3840" width="9.140625" style="42"/>
    <col min="3841" max="3841" width="9.5703125" style="42" customWidth="1"/>
    <col min="3842" max="3842" width="12" style="42" bestFit="1" customWidth="1"/>
    <col min="3843" max="3843" width="5.7109375" style="42" customWidth="1"/>
    <col min="3844" max="3844" width="72" style="42" customWidth="1"/>
    <col min="3845" max="3850" width="0" style="42" hidden="1" customWidth="1"/>
    <col min="3851" max="3851" width="17.7109375" style="42" customWidth="1"/>
    <col min="3852" max="3852" width="15.7109375" style="42" customWidth="1"/>
    <col min="3853" max="3853" width="14" style="42" bestFit="1" customWidth="1"/>
    <col min="3854" max="3855" width="15.42578125" style="42" bestFit="1" customWidth="1"/>
    <col min="3856" max="3856" width="11.7109375" style="42" bestFit="1" customWidth="1"/>
    <col min="3857" max="3857" width="15.42578125" style="42" bestFit="1" customWidth="1"/>
    <col min="3858" max="3858" width="9.42578125" style="42" bestFit="1" customWidth="1"/>
    <col min="3859" max="3859" width="15.42578125" style="42" bestFit="1" customWidth="1"/>
    <col min="3860" max="3860" width="9.42578125" style="42" bestFit="1" customWidth="1"/>
    <col min="3861" max="4096" width="9.140625" style="42"/>
    <col min="4097" max="4097" width="9.5703125" style="42" customWidth="1"/>
    <col min="4098" max="4098" width="12" style="42" bestFit="1" customWidth="1"/>
    <col min="4099" max="4099" width="5.7109375" style="42" customWidth="1"/>
    <col min="4100" max="4100" width="72" style="42" customWidth="1"/>
    <col min="4101" max="4106" width="0" style="42" hidden="1" customWidth="1"/>
    <col min="4107" max="4107" width="17.7109375" style="42" customWidth="1"/>
    <col min="4108" max="4108" width="15.7109375" style="42" customWidth="1"/>
    <col min="4109" max="4109" width="14" style="42" bestFit="1" customWidth="1"/>
    <col min="4110" max="4111" width="15.42578125" style="42" bestFit="1" customWidth="1"/>
    <col min="4112" max="4112" width="11.7109375" style="42" bestFit="1" customWidth="1"/>
    <col min="4113" max="4113" width="15.42578125" style="42" bestFit="1" customWidth="1"/>
    <col min="4114" max="4114" width="9.42578125" style="42" bestFit="1" customWidth="1"/>
    <col min="4115" max="4115" width="15.42578125" style="42" bestFit="1" customWidth="1"/>
    <col min="4116" max="4116" width="9.42578125" style="42" bestFit="1" customWidth="1"/>
    <col min="4117" max="4352" width="9.140625" style="42"/>
    <col min="4353" max="4353" width="9.5703125" style="42" customWidth="1"/>
    <col min="4354" max="4354" width="12" style="42" bestFit="1" customWidth="1"/>
    <col min="4355" max="4355" width="5.7109375" style="42" customWidth="1"/>
    <col min="4356" max="4356" width="72" style="42" customWidth="1"/>
    <col min="4357" max="4362" width="0" style="42" hidden="1" customWidth="1"/>
    <col min="4363" max="4363" width="17.7109375" style="42" customWidth="1"/>
    <col min="4364" max="4364" width="15.7109375" style="42" customWidth="1"/>
    <col min="4365" max="4365" width="14" style="42" bestFit="1" customWidth="1"/>
    <col min="4366" max="4367" width="15.42578125" style="42" bestFit="1" customWidth="1"/>
    <col min="4368" max="4368" width="11.7109375" style="42" bestFit="1" customWidth="1"/>
    <col min="4369" max="4369" width="15.42578125" style="42" bestFit="1" customWidth="1"/>
    <col min="4370" max="4370" width="9.42578125" style="42" bestFit="1" customWidth="1"/>
    <col min="4371" max="4371" width="15.42578125" style="42" bestFit="1" customWidth="1"/>
    <col min="4372" max="4372" width="9.42578125" style="42" bestFit="1" customWidth="1"/>
    <col min="4373" max="4608" width="9.140625" style="42"/>
    <col min="4609" max="4609" width="9.5703125" style="42" customWidth="1"/>
    <col min="4610" max="4610" width="12" style="42" bestFit="1" customWidth="1"/>
    <col min="4611" max="4611" width="5.7109375" style="42" customWidth="1"/>
    <col min="4612" max="4612" width="72" style="42" customWidth="1"/>
    <col min="4613" max="4618" width="0" style="42" hidden="1" customWidth="1"/>
    <col min="4619" max="4619" width="17.7109375" style="42" customWidth="1"/>
    <col min="4620" max="4620" width="15.7109375" style="42" customWidth="1"/>
    <col min="4621" max="4621" width="14" style="42" bestFit="1" customWidth="1"/>
    <col min="4622" max="4623" width="15.42578125" style="42" bestFit="1" customWidth="1"/>
    <col min="4624" max="4624" width="11.7109375" style="42" bestFit="1" customWidth="1"/>
    <col min="4625" max="4625" width="15.42578125" style="42" bestFit="1" customWidth="1"/>
    <col min="4626" max="4626" width="9.42578125" style="42" bestFit="1" customWidth="1"/>
    <col min="4627" max="4627" width="15.42578125" style="42" bestFit="1" customWidth="1"/>
    <col min="4628" max="4628" width="9.42578125" style="42" bestFit="1" customWidth="1"/>
    <col min="4629" max="4864" width="9.140625" style="42"/>
    <col min="4865" max="4865" width="9.5703125" style="42" customWidth="1"/>
    <col min="4866" max="4866" width="12" style="42" bestFit="1" customWidth="1"/>
    <col min="4867" max="4867" width="5.7109375" style="42" customWidth="1"/>
    <col min="4868" max="4868" width="72" style="42" customWidth="1"/>
    <col min="4869" max="4874" width="0" style="42" hidden="1" customWidth="1"/>
    <col min="4875" max="4875" width="17.7109375" style="42" customWidth="1"/>
    <col min="4876" max="4876" width="15.7109375" style="42" customWidth="1"/>
    <col min="4877" max="4877" width="14" style="42" bestFit="1" customWidth="1"/>
    <col min="4878" max="4879" width="15.42578125" style="42" bestFit="1" customWidth="1"/>
    <col min="4880" max="4880" width="11.7109375" style="42" bestFit="1" customWidth="1"/>
    <col min="4881" max="4881" width="15.42578125" style="42" bestFit="1" customWidth="1"/>
    <col min="4882" max="4882" width="9.42578125" style="42" bestFit="1" customWidth="1"/>
    <col min="4883" max="4883" width="15.42578125" style="42" bestFit="1" customWidth="1"/>
    <col min="4884" max="4884" width="9.42578125" style="42" bestFit="1" customWidth="1"/>
    <col min="4885" max="5120" width="9.140625" style="42"/>
    <col min="5121" max="5121" width="9.5703125" style="42" customWidth="1"/>
    <col min="5122" max="5122" width="12" style="42" bestFit="1" customWidth="1"/>
    <col min="5123" max="5123" width="5.7109375" style="42" customWidth="1"/>
    <col min="5124" max="5124" width="72" style="42" customWidth="1"/>
    <col min="5125" max="5130" width="0" style="42" hidden="1" customWidth="1"/>
    <col min="5131" max="5131" width="17.7109375" style="42" customWidth="1"/>
    <col min="5132" max="5132" width="15.7109375" style="42" customWidth="1"/>
    <col min="5133" max="5133" width="14" style="42" bestFit="1" customWidth="1"/>
    <col min="5134" max="5135" width="15.42578125" style="42" bestFit="1" customWidth="1"/>
    <col min="5136" max="5136" width="11.7109375" style="42" bestFit="1" customWidth="1"/>
    <col min="5137" max="5137" width="15.42578125" style="42" bestFit="1" customWidth="1"/>
    <col min="5138" max="5138" width="9.42578125" style="42" bestFit="1" customWidth="1"/>
    <col min="5139" max="5139" width="15.42578125" style="42" bestFit="1" customWidth="1"/>
    <col min="5140" max="5140" width="9.42578125" style="42" bestFit="1" customWidth="1"/>
    <col min="5141" max="5376" width="9.140625" style="42"/>
    <col min="5377" max="5377" width="9.5703125" style="42" customWidth="1"/>
    <col min="5378" max="5378" width="12" style="42" bestFit="1" customWidth="1"/>
    <col min="5379" max="5379" width="5.7109375" style="42" customWidth="1"/>
    <col min="5380" max="5380" width="72" style="42" customWidth="1"/>
    <col min="5381" max="5386" width="0" style="42" hidden="1" customWidth="1"/>
    <col min="5387" max="5387" width="17.7109375" style="42" customWidth="1"/>
    <col min="5388" max="5388" width="15.7109375" style="42" customWidth="1"/>
    <col min="5389" max="5389" width="14" style="42" bestFit="1" customWidth="1"/>
    <col min="5390" max="5391" width="15.42578125" style="42" bestFit="1" customWidth="1"/>
    <col min="5392" max="5392" width="11.7109375" style="42" bestFit="1" customWidth="1"/>
    <col min="5393" max="5393" width="15.42578125" style="42" bestFit="1" customWidth="1"/>
    <col min="5394" max="5394" width="9.42578125" style="42" bestFit="1" customWidth="1"/>
    <col min="5395" max="5395" width="15.42578125" style="42" bestFit="1" customWidth="1"/>
    <col min="5396" max="5396" width="9.42578125" style="42" bestFit="1" customWidth="1"/>
    <col min="5397" max="5632" width="9.140625" style="42"/>
    <col min="5633" max="5633" width="9.5703125" style="42" customWidth="1"/>
    <col min="5634" max="5634" width="12" style="42" bestFit="1" customWidth="1"/>
    <col min="5635" max="5635" width="5.7109375" style="42" customWidth="1"/>
    <col min="5636" max="5636" width="72" style="42" customWidth="1"/>
    <col min="5637" max="5642" width="0" style="42" hidden="1" customWidth="1"/>
    <col min="5643" max="5643" width="17.7109375" style="42" customWidth="1"/>
    <col min="5644" max="5644" width="15.7109375" style="42" customWidth="1"/>
    <col min="5645" max="5645" width="14" style="42" bestFit="1" customWidth="1"/>
    <col min="5646" max="5647" width="15.42578125" style="42" bestFit="1" customWidth="1"/>
    <col min="5648" max="5648" width="11.7109375" style="42" bestFit="1" customWidth="1"/>
    <col min="5649" max="5649" width="15.42578125" style="42" bestFit="1" customWidth="1"/>
    <col min="5650" max="5650" width="9.42578125" style="42" bestFit="1" customWidth="1"/>
    <col min="5651" max="5651" width="15.42578125" style="42" bestFit="1" customWidth="1"/>
    <col min="5652" max="5652" width="9.42578125" style="42" bestFit="1" customWidth="1"/>
    <col min="5653" max="5888" width="9.140625" style="42"/>
    <col min="5889" max="5889" width="9.5703125" style="42" customWidth="1"/>
    <col min="5890" max="5890" width="12" style="42" bestFit="1" customWidth="1"/>
    <col min="5891" max="5891" width="5.7109375" style="42" customWidth="1"/>
    <col min="5892" max="5892" width="72" style="42" customWidth="1"/>
    <col min="5893" max="5898" width="0" style="42" hidden="1" customWidth="1"/>
    <col min="5899" max="5899" width="17.7109375" style="42" customWidth="1"/>
    <col min="5900" max="5900" width="15.7109375" style="42" customWidth="1"/>
    <col min="5901" max="5901" width="14" style="42" bestFit="1" customWidth="1"/>
    <col min="5902" max="5903" width="15.42578125" style="42" bestFit="1" customWidth="1"/>
    <col min="5904" max="5904" width="11.7109375" style="42" bestFit="1" customWidth="1"/>
    <col min="5905" max="5905" width="15.42578125" style="42" bestFit="1" customWidth="1"/>
    <col min="5906" max="5906" width="9.42578125" style="42" bestFit="1" customWidth="1"/>
    <col min="5907" max="5907" width="15.42578125" style="42" bestFit="1" customWidth="1"/>
    <col min="5908" max="5908" width="9.42578125" style="42" bestFit="1" customWidth="1"/>
    <col min="5909" max="6144" width="9.140625" style="42"/>
    <col min="6145" max="6145" width="9.5703125" style="42" customWidth="1"/>
    <col min="6146" max="6146" width="12" style="42" bestFit="1" customWidth="1"/>
    <col min="6147" max="6147" width="5.7109375" style="42" customWidth="1"/>
    <col min="6148" max="6148" width="72" style="42" customWidth="1"/>
    <col min="6149" max="6154" width="0" style="42" hidden="1" customWidth="1"/>
    <col min="6155" max="6155" width="17.7109375" style="42" customWidth="1"/>
    <col min="6156" max="6156" width="15.7109375" style="42" customWidth="1"/>
    <col min="6157" max="6157" width="14" style="42" bestFit="1" customWidth="1"/>
    <col min="6158" max="6159" width="15.42578125" style="42" bestFit="1" customWidth="1"/>
    <col min="6160" max="6160" width="11.7109375" style="42" bestFit="1" customWidth="1"/>
    <col min="6161" max="6161" width="15.42578125" style="42" bestFit="1" customWidth="1"/>
    <col min="6162" max="6162" width="9.42578125" style="42" bestFit="1" customWidth="1"/>
    <col min="6163" max="6163" width="15.42578125" style="42" bestFit="1" customWidth="1"/>
    <col min="6164" max="6164" width="9.42578125" style="42" bestFit="1" customWidth="1"/>
    <col min="6165" max="6400" width="9.140625" style="42"/>
    <col min="6401" max="6401" width="9.5703125" style="42" customWidth="1"/>
    <col min="6402" max="6402" width="12" style="42" bestFit="1" customWidth="1"/>
    <col min="6403" max="6403" width="5.7109375" style="42" customWidth="1"/>
    <col min="6404" max="6404" width="72" style="42" customWidth="1"/>
    <col min="6405" max="6410" width="0" style="42" hidden="1" customWidth="1"/>
    <col min="6411" max="6411" width="17.7109375" style="42" customWidth="1"/>
    <col min="6412" max="6412" width="15.7109375" style="42" customWidth="1"/>
    <col min="6413" max="6413" width="14" style="42" bestFit="1" customWidth="1"/>
    <col min="6414" max="6415" width="15.42578125" style="42" bestFit="1" customWidth="1"/>
    <col min="6416" max="6416" width="11.7109375" style="42" bestFit="1" customWidth="1"/>
    <col min="6417" max="6417" width="15.42578125" style="42" bestFit="1" customWidth="1"/>
    <col min="6418" max="6418" width="9.42578125" style="42" bestFit="1" customWidth="1"/>
    <col min="6419" max="6419" width="15.42578125" style="42" bestFit="1" customWidth="1"/>
    <col min="6420" max="6420" width="9.42578125" style="42" bestFit="1" customWidth="1"/>
    <col min="6421" max="6656" width="9.140625" style="42"/>
    <col min="6657" max="6657" width="9.5703125" style="42" customWidth="1"/>
    <col min="6658" max="6658" width="12" style="42" bestFit="1" customWidth="1"/>
    <col min="6659" max="6659" width="5.7109375" style="42" customWidth="1"/>
    <col min="6660" max="6660" width="72" style="42" customWidth="1"/>
    <col min="6661" max="6666" width="0" style="42" hidden="1" customWidth="1"/>
    <col min="6667" max="6667" width="17.7109375" style="42" customWidth="1"/>
    <col min="6668" max="6668" width="15.7109375" style="42" customWidth="1"/>
    <col min="6669" max="6669" width="14" style="42" bestFit="1" customWidth="1"/>
    <col min="6670" max="6671" width="15.42578125" style="42" bestFit="1" customWidth="1"/>
    <col min="6672" max="6672" width="11.7109375" style="42" bestFit="1" customWidth="1"/>
    <col min="6673" max="6673" width="15.42578125" style="42" bestFit="1" customWidth="1"/>
    <col min="6674" max="6674" width="9.42578125" style="42" bestFit="1" customWidth="1"/>
    <col min="6675" max="6675" width="15.42578125" style="42" bestFit="1" customWidth="1"/>
    <col min="6676" max="6676" width="9.42578125" style="42" bestFit="1" customWidth="1"/>
    <col min="6677" max="6912" width="9.140625" style="42"/>
    <col min="6913" max="6913" width="9.5703125" style="42" customWidth="1"/>
    <col min="6914" max="6914" width="12" style="42" bestFit="1" customWidth="1"/>
    <col min="6915" max="6915" width="5.7109375" style="42" customWidth="1"/>
    <col min="6916" max="6916" width="72" style="42" customWidth="1"/>
    <col min="6917" max="6922" width="0" style="42" hidden="1" customWidth="1"/>
    <col min="6923" max="6923" width="17.7109375" style="42" customWidth="1"/>
    <col min="6924" max="6924" width="15.7109375" style="42" customWidth="1"/>
    <col min="6925" max="6925" width="14" style="42" bestFit="1" customWidth="1"/>
    <col min="6926" max="6927" width="15.42578125" style="42" bestFit="1" customWidth="1"/>
    <col min="6928" max="6928" width="11.7109375" style="42" bestFit="1" customWidth="1"/>
    <col min="6929" max="6929" width="15.42578125" style="42" bestFit="1" customWidth="1"/>
    <col min="6930" max="6930" width="9.42578125" style="42" bestFit="1" customWidth="1"/>
    <col min="6931" max="6931" width="15.42578125" style="42" bestFit="1" customWidth="1"/>
    <col min="6932" max="6932" width="9.42578125" style="42" bestFit="1" customWidth="1"/>
    <col min="6933" max="7168" width="9.140625" style="42"/>
    <col min="7169" max="7169" width="9.5703125" style="42" customWidth="1"/>
    <col min="7170" max="7170" width="12" style="42" bestFit="1" customWidth="1"/>
    <col min="7171" max="7171" width="5.7109375" style="42" customWidth="1"/>
    <col min="7172" max="7172" width="72" style="42" customWidth="1"/>
    <col min="7173" max="7178" width="0" style="42" hidden="1" customWidth="1"/>
    <col min="7179" max="7179" width="17.7109375" style="42" customWidth="1"/>
    <col min="7180" max="7180" width="15.7109375" style="42" customWidth="1"/>
    <col min="7181" max="7181" width="14" style="42" bestFit="1" customWidth="1"/>
    <col min="7182" max="7183" width="15.42578125" style="42" bestFit="1" customWidth="1"/>
    <col min="7184" max="7184" width="11.7109375" style="42" bestFit="1" customWidth="1"/>
    <col min="7185" max="7185" width="15.42578125" style="42" bestFit="1" customWidth="1"/>
    <col min="7186" max="7186" width="9.42578125" style="42" bestFit="1" customWidth="1"/>
    <col min="7187" max="7187" width="15.42578125" style="42" bestFit="1" customWidth="1"/>
    <col min="7188" max="7188" width="9.42578125" style="42" bestFit="1" customWidth="1"/>
    <col min="7189" max="7424" width="9.140625" style="42"/>
    <col min="7425" max="7425" width="9.5703125" style="42" customWidth="1"/>
    <col min="7426" max="7426" width="12" style="42" bestFit="1" customWidth="1"/>
    <col min="7427" max="7427" width="5.7109375" style="42" customWidth="1"/>
    <col min="7428" max="7428" width="72" style="42" customWidth="1"/>
    <col min="7429" max="7434" width="0" style="42" hidden="1" customWidth="1"/>
    <col min="7435" max="7435" width="17.7109375" style="42" customWidth="1"/>
    <col min="7436" max="7436" width="15.7109375" style="42" customWidth="1"/>
    <col min="7437" max="7437" width="14" style="42" bestFit="1" customWidth="1"/>
    <col min="7438" max="7439" width="15.42578125" style="42" bestFit="1" customWidth="1"/>
    <col min="7440" max="7440" width="11.7109375" style="42" bestFit="1" customWidth="1"/>
    <col min="7441" max="7441" width="15.42578125" style="42" bestFit="1" customWidth="1"/>
    <col min="7442" max="7442" width="9.42578125" style="42" bestFit="1" customWidth="1"/>
    <col min="7443" max="7443" width="15.42578125" style="42" bestFit="1" customWidth="1"/>
    <col min="7444" max="7444" width="9.42578125" style="42" bestFit="1" customWidth="1"/>
    <col min="7445" max="7680" width="9.140625" style="42"/>
    <col min="7681" max="7681" width="9.5703125" style="42" customWidth="1"/>
    <col min="7682" max="7682" width="12" style="42" bestFit="1" customWidth="1"/>
    <col min="7683" max="7683" width="5.7109375" style="42" customWidth="1"/>
    <col min="7684" max="7684" width="72" style="42" customWidth="1"/>
    <col min="7685" max="7690" width="0" style="42" hidden="1" customWidth="1"/>
    <col min="7691" max="7691" width="17.7109375" style="42" customWidth="1"/>
    <col min="7692" max="7692" width="15.7109375" style="42" customWidth="1"/>
    <col min="7693" max="7693" width="14" style="42" bestFit="1" customWidth="1"/>
    <col min="7694" max="7695" width="15.42578125" style="42" bestFit="1" customWidth="1"/>
    <col min="7696" max="7696" width="11.7109375" style="42" bestFit="1" customWidth="1"/>
    <col min="7697" max="7697" width="15.42578125" style="42" bestFit="1" customWidth="1"/>
    <col min="7698" max="7698" width="9.42578125" style="42" bestFit="1" customWidth="1"/>
    <col min="7699" max="7699" width="15.42578125" style="42" bestFit="1" customWidth="1"/>
    <col min="7700" max="7700" width="9.42578125" style="42" bestFit="1" customWidth="1"/>
    <col min="7701" max="7936" width="9.140625" style="42"/>
    <col min="7937" max="7937" width="9.5703125" style="42" customWidth="1"/>
    <col min="7938" max="7938" width="12" style="42" bestFit="1" customWidth="1"/>
    <col min="7939" max="7939" width="5.7109375" style="42" customWidth="1"/>
    <col min="7940" max="7940" width="72" style="42" customWidth="1"/>
    <col min="7941" max="7946" width="0" style="42" hidden="1" customWidth="1"/>
    <col min="7947" max="7947" width="17.7109375" style="42" customWidth="1"/>
    <col min="7948" max="7948" width="15.7109375" style="42" customWidth="1"/>
    <col min="7949" max="7949" width="14" style="42" bestFit="1" customWidth="1"/>
    <col min="7950" max="7951" width="15.42578125" style="42" bestFit="1" customWidth="1"/>
    <col min="7952" max="7952" width="11.7109375" style="42" bestFit="1" customWidth="1"/>
    <col min="7953" max="7953" width="15.42578125" style="42" bestFit="1" customWidth="1"/>
    <col min="7954" max="7954" width="9.42578125" style="42" bestFit="1" customWidth="1"/>
    <col min="7955" max="7955" width="15.42578125" style="42" bestFit="1" customWidth="1"/>
    <col min="7956" max="7956" width="9.42578125" style="42" bestFit="1" customWidth="1"/>
    <col min="7957" max="8192" width="9.140625" style="42"/>
    <col min="8193" max="8193" width="9.5703125" style="42" customWidth="1"/>
    <col min="8194" max="8194" width="12" style="42" bestFit="1" customWidth="1"/>
    <col min="8195" max="8195" width="5.7109375" style="42" customWidth="1"/>
    <col min="8196" max="8196" width="72" style="42" customWidth="1"/>
    <col min="8197" max="8202" width="0" style="42" hidden="1" customWidth="1"/>
    <col min="8203" max="8203" width="17.7109375" style="42" customWidth="1"/>
    <col min="8204" max="8204" width="15.7109375" style="42" customWidth="1"/>
    <col min="8205" max="8205" width="14" style="42" bestFit="1" customWidth="1"/>
    <col min="8206" max="8207" width="15.42578125" style="42" bestFit="1" customWidth="1"/>
    <col min="8208" max="8208" width="11.7109375" style="42" bestFit="1" customWidth="1"/>
    <col min="8209" max="8209" width="15.42578125" style="42" bestFit="1" customWidth="1"/>
    <col min="8210" max="8210" width="9.42578125" style="42" bestFit="1" customWidth="1"/>
    <col min="8211" max="8211" width="15.42578125" style="42" bestFit="1" customWidth="1"/>
    <col min="8212" max="8212" width="9.42578125" style="42" bestFit="1" customWidth="1"/>
    <col min="8213" max="8448" width="9.140625" style="42"/>
    <col min="8449" max="8449" width="9.5703125" style="42" customWidth="1"/>
    <col min="8450" max="8450" width="12" style="42" bestFit="1" customWidth="1"/>
    <col min="8451" max="8451" width="5.7109375" style="42" customWidth="1"/>
    <col min="8452" max="8452" width="72" style="42" customWidth="1"/>
    <col min="8453" max="8458" width="0" style="42" hidden="1" customWidth="1"/>
    <col min="8459" max="8459" width="17.7109375" style="42" customWidth="1"/>
    <col min="8460" max="8460" width="15.7109375" style="42" customWidth="1"/>
    <col min="8461" max="8461" width="14" style="42" bestFit="1" customWidth="1"/>
    <col min="8462" max="8463" width="15.42578125" style="42" bestFit="1" customWidth="1"/>
    <col min="8464" max="8464" width="11.7109375" style="42" bestFit="1" customWidth="1"/>
    <col min="8465" max="8465" width="15.42578125" style="42" bestFit="1" customWidth="1"/>
    <col min="8466" max="8466" width="9.42578125" style="42" bestFit="1" customWidth="1"/>
    <col min="8467" max="8467" width="15.42578125" style="42" bestFit="1" customWidth="1"/>
    <col min="8468" max="8468" width="9.42578125" style="42" bestFit="1" customWidth="1"/>
    <col min="8469" max="8704" width="9.140625" style="42"/>
    <col min="8705" max="8705" width="9.5703125" style="42" customWidth="1"/>
    <col min="8706" max="8706" width="12" style="42" bestFit="1" customWidth="1"/>
    <col min="8707" max="8707" width="5.7109375" style="42" customWidth="1"/>
    <col min="8708" max="8708" width="72" style="42" customWidth="1"/>
    <col min="8709" max="8714" width="0" style="42" hidden="1" customWidth="1"/>
    <col min="8715" max="8715" width="17.7109375" style="42" customWidth="1"/>
    <col min="8716" max="8716" width="15.7109375" style="42" customWidth="1"/>
    <col min="8717" max="8717" width="14" style="42" bestFit="1" customWidth="1"/>
    <col min="8718" max="8719" width="15.42578125" style="42" bestFit="1" customWidth="1"/>
    <col min="8720" max="8720" width="11.7109375" style="42" bestFit="1" customWidth="1"/>
    <col min="8721" max="8721" width="15.42578125" style="42" bestFit="1" customWidth="1"/>
    <col min="8722" max="8722" width="9.42578125" style="42" bestFit="1" customWidth="1"/>
    <col min="8723" max="8723" width="15.42578125" style="42" bestFit="1" customWidth="1"/>
    <col min="8724" max="8724" width="9.42578125" style="42" bestFit="1" customWidth="1"/>
    <col min="8725" max="8960" width="9.140625" style="42"/>
    <col min="8961" max="8961" width="9.5703125" style="42" customWidth="1"/>
    <col min="8962" max="8962" width="12" style="42" bestFit="1" customWidth="1"/>
    <col min="8963" max="8963" width="5.7109375" style="42" customWidth="1"/>
    <col min="8964" max="8964" width="72" style="42" customWidth="1"/>
    <col min="8965" max="8970" width="0" style="42" hidden="1" customWidth="1"/>
    <col min="8971" max="8971" width="17.7109375" style="42" customWidth="1"/>
    <col min="8972" max="8972" width="15.7109375" style="42" customWidth="1"/>
    <col min="8973" max="8973" width="14" style="42" bestFit="1" customWidth="1"/>
    <col min="8974" max="8975" width="15.42578125" style="42" bestFit="1" customWidth="1"/>
    <col min="8976" max="8976" width="11.7109375" style="42" bestFit="1" customWidth="1"/>
    <col min="8977" max="8977" width="15.42578125" style="42" bestFit="1" customWidth="1"/>
    <col min="8978" max="8978" width="9.42578125" style="42" bestFit="1" customWidth="1"/>
    <col min="8979" max="8979" width="15.42578125" style="42" bestFit="1" customWidth="1"/>
    <col min="8980" max="8980" width="9.42578125" style="42" bestFit="1" customWidth="1"/>
    <col min="8981" max="9216" width="9.140625" style="42"/>
    <col min="9217" max="9217" width="9.5703125" style="42" customWidth="1"/>
    <col min="9218" max="9218" width="12" style="42" bestFit="1" customWidth="1"/>
    <col min="9219" max="9219" width="5.7109375" style="42" customWidth="1"/>
    <col min="9220" max="9220" width="72" style="42" customWidth="1"/>
    <col min="9221" max="9226" width="0" style="42" hidden="1" customWidth="1"/>
    <col min="9227" max="9227" width="17.7109375" style="42" customWidth="1"/>
    <col min="9228" max="9228" width="15.7109375" style="42" customWidth="1"/>
    <col min="9229" max="9229" width="14" style="42" bestFit="1" customWidth="1"/>
    <col min="9230" max="9231" width="15.42578125" style="42" bestFit="1" customWidth="1"/>
    <col min="9232" max="9232" width="11.7109375" style="42" bestFit="1" customWidth="1"/>
    <col min="9233" max="9233" width="15.42578125" style="42" bestFit="1" customWidth="1"/>
    <col min="9234" max="9234" width="9.42578125" style="42" bestFit="1" customWidth="1"/>
    <col min="9235" max="9235" width="15.42578125" style="42" bestFit="1" customWidth="1"/>
    <col min="9236" max="9236" width="9.42578125" style="42" bestFit="1" customWidth="1"/>
    <col min="9237" max="9472" width="9.140625" style="42"/>
    <col min="9473" max="9473" width="9.5703125" style="42" customWidth="1"/>
    <col min="9474" max="9474" width="12" style="42" bestFit="1" customWidth="1"/>
    <col min="9475" max="9475" width="5.7109375" style="42" customWidth="1"/>
    <col min="9476" max="9476" width="72" style="42" customWidth="1"/>
    <col min="9477" max="9482" width="0" style="42" hidden="1" customWidth="1"/>
    <col min="9483" max="9483" width="17.7109375" style="42" customWidth="1"/>
    <col min="9484" max="9484" width="15.7109375" style="42" customWidth="1"/>
    <col min="9485" max="9485" width="14" style="42" bestFit="1" customWidth="1"/>
    <col min="9486" max="9487" width="15.42578125" style="42" bestFit="1" customWidth="1"/>
    <col min="9488" max="9488" width="11.7109375" style="42" bestFit="1" customWidth="1"/>
    <col min="9489" max="9489" width="15.42578125" style="42" bestFit="1" customWidth="1"/>
    <col min="9490" max="9490" width="9.42578125" style="42" bestFit="1" customWidth="1"/>
    <col min="9491" max="9491" width="15.42578125" style="42" bestFit="1" customWidth="1"/>
    <col min="9492" max="9492" width="9.42578125" style="42" bestFit="1" customWidth="1"/>
    <col min="9493" max="9728" width="9.140625" style="42"/>
    <col min="9729" max="9729" width="9.5703125" style="42" customWidth="1"/>
    <col min="9730" max="9730" width="12" style="42" bestFit="1" customWidth="1"/>
    <col min="9731" max="9731" width="5.7109375" style="42" customWidth="1"/>
    <col min="9732" max="9732" width="72" style="42" customWidth="1"/>
    <col min="9733" max="9738" width="0" style="42" hidden="1" customWidth="1"/>
    <col min="9739" max="9739" width="17.7109375" style="42" customWidth="1"/>
    <col min="9740" max="9740" width="15.7109375" style="42" customWidth="1"/>
    <col min="9741" max="9741" width="14" style="42" bestFit="1" customWidth="1"/>
    <col min="9742" max="9743" width="15.42578125" style="42" bestFit="1" customWidth="1"/>
    <col min="9744" max="9744" width="11.7109375" style="42" bestFit="1" customWidth="1"/>
    <col min="9745" max="9745" width="15.42578125" style="42" bestFit="1" customWidth="1"/>
    <col min="9746" max="9746" width="9.42578125" style="42" bestFit="1" customWidth="1"/>
    <col min="9747" max="9747" width="15.42578125" style="42" bestFit="1" customWidth="1"/>
    <col min="9748" max="9748" width="9.42578125" style="42" bestFit="1" customWidth="1"/>
    <col min="9749" max="9984" width="9.140625" style="42"/>
    <col min="9985" max="9985" width="9.5703125" style="42" customWidth="1"/>
    <col min="9986" max="9986" width="12" style="42" bestFit="1" customWidth="1"/>
    <col min="9987" max="9987" width="5.7109375" style="42" customWidth="1"/>
    <col min="9988" max="9988" width="72" style="42" customWidth="1"/>
    <col min="9989" max="9994" width="0" style="42" hidden="1" customWidth="1"/>
    <col min="9995" max="9995" width="17.7109375" style="42" customWidth="1"/>
    <col min="9996" max="9996" width="15.7109375" style="42" customWidth="1"/>
    <col min="9997" max="9997" width="14" style="42" bestFit="1" customWidth="1"/>
    <col min="9998" max="9999" width="15.42578125" style="42" bestFit="1" customWidth="1"/>
    <col min="10000" max="10000" width="11.7109375" style="42" bestFit="1" customWidth="1"/>
    <col min="10001" max="10001" width="15.42578125" style="42" bestFit="1" customWidth="1"/>
    <col min="10002" max="10002" width="9.42578125" style="42" bestFit="1" customWidth="1"/>
    <col min="10003" max="10003" width="15.42578125" style="42" bestFit="1" customWidth="1"/>
    <col min="10004" max="10004" width="9.42578125" style="42" bestFit="1" customWidth="1"/>
    <col min="10005" max="10240" width="9.140625" style="42"/>
    <col min="10241" max="10241" width="9.5703125" style="42" customWidth="1"/>
    <col min="10242" max="10242" width="12" style="42" bestFit="1" customWidth="1"/>
    <col min="10243" max="10243" width="5.7109375" style="42" customWidth="1"/>
    <col min="10244" max="10244" width="72" style="42" customWidth="1"/>
    <col min="10245" max="10250" width="0" style="42" hidden="1" customWidth="1"/>
    <col min="10251" max="10251" width="17.7109375" style="42" customWidth="1"/>
    <col min="10252" max="10252" width="15.7109375" style="42" customWidth="1"/>
    <col min="10253" max="10253" width="14" style="42" bestFit="1" customWidth="1"/>
    <col min="10254" max="10255" width="15.42578125" style="42" bestFit="1" customWidth="1"/>
    <col min="10256" max="10256" width="11.7109375" style="42" bestFit="1" customWidth="1"/>
    <col min="10257" max="10257" width="15.42578125" style="42" bestFit="1" customWidth="1"/>
    <col min="10258" max="10258" width="9.42578125" style="42" bestFit="1" customWidth="1"/>
    <col min="10259" max="10259" width="15.42578125" style="42" bestFit="1" customWidth="1"/>
    <col min="10260" max="10260" width="9.42578125" style="42" bestFit="1" customWidth="1"/>
    <col min="10261" max="10496" width="9.140625" style="42"/>
    <col min="10497" max="10497" width="9.5703125" style="42" customWidth="1"/>
    <col min="10498" max="10498" width="12" style="42" bestFit="1" customWidth="1"/>
    <col min="10499" max="10499" width="5.7109375" style="42" customWidth="1"/>
    <col min="10500" max="10500" width="72" style="42" customWidth="1"/>
    <col min="10501" max="10506" width="0" style="42" hidden="1" customWidth="1"/>
    <col min="10507" max="10507" width="17.7109375" style="42" customWidth="1"/>
    <col min="10508" max="10508" width="15.7109375" style="42" customWidth="1"/>
    <col min="10509" max="10509" width="14" style="42" bestFit="1" customWidth="1"/>
    <col min="10510" max="10511" width="15.42578125" style="42" bestFit="1" customWidth="1"/>
    <col min="10512" max="10512" width="11.7109375" style="42" bestFit="1" customWidth="1"/>
    <col min="10513" max="10513" width="15.42578125" style="42" bestFit="1" customWidth="1"/>
    <col min="10514" max="10514" width="9.42578125" style="42" bestFit="1" customWidth="1"/>
    <col min="10515" max="10515" width="15.42578125" style="42" bestFit="1" customWidth="1"/>
    <col min="10516" max="10516" width="9.42578125" style="42" bestFit="1" customWidth="1"/>
    <col min="10517" max="10752" width="9.140625" style="42"/>
    <col min="10753" max="10753" width="9.5703125" style="42" customWidth="1"/>
    <col min="10754" max="10754" width="12" style="42" bestFit="1" customWidth="1"/>
    <col min="10755" max="10755" width="5.7109375" style="42" customWidth="1"/>
    <col min="10756" max="10756" width="72" style="42" customWidth="1"/>
    <col min="10757" max="10762" width="0" style="42" hidden="1" customWidth="1"/>
    <col min="10763" max="10763" width="17.7109375" style="42" customWidth="1"/>
    <col min="10764" max="10764" width="15.7109375" style="42" customWidth="1"/>
    <col min="10765" max="10765" width="14" style="42" bestFit="1" customWidth="1"/>
    <col min="10766" max="10767" width="15.42578125" style="42" bestFit="1" customWidth="1"/>
    <col min="10768" max="10768" width="11.7109375" style="42" bestFit="1" customWidth="1"/>
    <col min="10769" max="10769" width="15.42578125" style="42" bestFit="1" customWidth="1"/>
    <col min="10770" max="10770" width="9.42578125" style="42" bestFit="1" customWidth="1"/>
    <col min="10771" max="10771" width="15.42578125" style="42" bestFit="1" customWidth="1"/>
    <col min="10772" max="10772" width="9.42578125" style="42" bestFit="1" customWidth="1"/>
    <col min="10773" max="11008" width="9.140625" style="42"/>
    <col min="11009" max="11009" width="9.5703125" style="42" customWidth="1"/>
    <col min="11010" max="11010" width="12" style="42" bestFit="1" customWidth="1"/>
    <col min="11011" max="11011" width="5.7109375" style="42" customWidth="1"/>
    <col min="11012" max="11012" width="72" style="42" customWidth="1"/>
    <col min="11013" max="11018" width="0" style="42" hidden="1" customWidth="1"/>
    <col min="11019" max="11019" width="17.7109375" style="42" customWidth="1"/>
    <col min="11020" max="11020" width="15.7109375" style="42" customWidth="1"/>
    <col min="11021" max="11021" width="14" style="42" bestFit="1" customWidth="1"/>
    <col min="11022" max="11023" width="15.42578125" style="42" bestFit="1" customWidth="1"/>
    <col min="11024" max="11024" width="11.7109375" style="42" bestFit="1" customWidth="1"/>
    <col min="11025" max="11025" width="15.42578125" style="42" bestFit="1" customWidth="1"/>
    <col min="11026" max="11026" width="9.42578125" style="42" bestFit="1" customWidth="1"/>
    <col min="11027" max="11027" width="15.42578125" style="42" bestFit="1" customWidth="1"/>
    <col min="11028" max="11028" width="9.42578125" style="42" bestFit="1" customWidth="1"/>
    <col min="11029" max="11264" width="9.140625" style="42"/>
    <col min="11265" max="11265" width="9.5703125" style="42" customWidth="1"/>
    <col min="11266" max="11266" width="12" style="42" bestFit="1" customWidth="1"/>
    <col min="11267" max="11267" width="5.7109375" style="42" customWidth="1"/>
    <col min="11268" max="11268" width="72" style="42" customWidth="1"/>
    <col min="11269" max="11274" width="0" style="42" hidden="1" customWidth="1"/>
    <col min="11275" max="11275" width="17.7109375" style="42" customWidth="1"/>
    <col min="11276" max="11276" width="15.7109375" style="42" customWidth="1"/>
    <col min="11277" max="11277" width="14" style="42" bestFit="1" customWidth="1"/>
    <col min="11278" max="11279" width="15.42578125" style="42" bestFit="1" customWidth="1"/>
    <col min="11280" max="11280" width="11.7109375" style="42" bestFit="1" customWidth="1"/>
    <col min="11281" max="11281" width="15.42578125" style="42" bestFit="1" customWidth="1"/>
    <col min="11282" max="11282" width="9.42578125" style="42" bestFit="1" customWidth="1"/>
    <col min="11283" max="11283" width="15.42578125" style="42" bestFit="1" customWidth="1"/>
    <col min="11284" max="11284" width="9.42578125" style="42" bestFit="1" customWidth="1"/>
    <col min="11285" max="11520" width="9.140625" style="42"/>
    <col min="11521" max="11521" width="9.5703125" style="42" customWidth="1"/>
    <col min="11522" max="11522" width="12" style="42" bestFit="1" customWidth="1"/>
    <col min="11523" max="11523" width="5.7109375" style="42" customWidth="1"/>
    <col min="11524" max="11524" width="72" style="42" customWidth="1"/>
    <col min="11525" max="11530" width="0" style="42" hidden="1" customWidth="1"/>
    <col min="11531" max="11531" width="17.7109375" style="42" customWidth="1"/>
    <col min="11532" max="11532" width="15.7109375" style="42" customWidth="1"/>
    <col min="11533" max="11533" width="14" style="42" bestFit="1" customWidth="1"/>
    <col min="11534" max="11535" width="15.42578125" style="42" bestFit="1" customWidth="1"/>
    <col min="11536" max="11536" width="11.7109375" style="42" bestFit="1" customWidth="1"/>
    <col min="11537" max="11537" width="15.42578125" style="42" bestFit="1" customWidth="1"/>
    <col min="11538" max="11538" width="9.42578125" style="42" bestFit="1" customWidth="1"/>
    <col min="11539" max="11539" width="15.42578125" style="42" bestFit="1" customWidth="1"/>
    <col min="11540" max="11540" width="9.42578125" style="42" bestFit="1" customWidth="1"/>
    <col min="11541" max="11776" width="9.140625" style="42"/>
    <col min="11777" max="11777" width="9.5703125" style="42" customWidth="1"/>
    <col min="11778" max="11778" width="12" style="42" bestFit="1" customWidth="1"/>
    <col min="11779" max="11779" width="5.7109375" style="42" customWidth="1"/>
    <col min="11780" max="11780" width="72" style="42" customWidth="1"/>
    <col min="11781" max="11786" width="0" style="42" hidden="1" customWidth="1"/>
    <col min="11787" max="11787" width="17.7109375" style="42" customWidth="1"/>
    <col min="11788" max="11788" width="15.7109375" style="42" customWidth="1"/>
    <col min="11789" max="11789" width="14" style="42" bestFit="1" customWidth="1"/>
    <col min="11790" max="11791" width="15.42578125" style="42" bestFit="1" customWidth="1"/>
    <col min="11792" max="11792" width="11.7109375" style="42" bestFit="1" customWidth="1"/>
    <col min="11793" max="11793" width="15.42578125" style="42" bestFit="1" customWidth="1"/>
    <col min="11794" max="11794" width="9.42578125" style="42" bestFit="1" customWidth="1"/>
    <col min="11795" max="11795" width="15.42578125" style="42" bestFit="1" customWidth="1"/>
    <col min="11796" max="11796" width="9.42578125" style="42" bestFit="1" customWidth="1"/>
    <col min="11797" max="12032" width="9.140625" style="42"/>
    <col min="12033" max="12033" width="9.5703125" style="42" customWidth="1"/>
    <col min="12034" max="12034" width="12" style="42" bestFit="1" customWidth="1"/>
    <col min="12035" max="12035" width="5.7109375" style="42" customWidth="1"/>
    <col min="12036" max="12036" width="72" style="42" customWidth="1"/>
    <col min="12037" max="12042" width="0" style="42" hidden="1" customWidth="1"/>
    <col min="12043" max="12043" width="17.7109375" style="42" customWidth="1"/>
    <col min="12044" max="12044" width="15.7109375" style="42" customWidth="1"/>
    <col min="12045" max="12045" width="14" style="42" bestFit="1" customWidth="1"/>
    <col min="12046" max="12047" width="15.42578125" style="42" bestFit="1" customWidth="1"/>
    <col min="12048" max="12048" width="11.7109375" style="42" bestFit="1" customWidth="1"/>
    <col min="12049" max="12049" width="15.42578125" style="42" bestFit="1" customWidth="1"/>
    <col min="12050" max="12050" width="9.42578125" style="42" bestFit="1" customWidth="1"/>
    <col min="12051" max="12051" width="15.42578125" style="42" bestFit="1" customWidth="1"/>
    <col min="12052" max="12052" width="9.42578125" style="42" bestFit="1" customWidth="1"/>
    <col min="12053" max="12288" width="9.140625" style="42"/>
    <col min="12289" max="12289" width="9.5703125" style="42" customWidth="1"/>
    <col min="12290" max="12290" width="12" style="42" bestFit="1" customWidth="1"/>
    <col min="12291" max="12291" width="5.7109375" style="42" customWidth="1"/>
    <col min="12292" max="12292" width="72" style="42" customWidth="1"/>
    <col min="12293" max="12298" width="0" style="42" hidden="1" customWidth="1"/>
    <col min="12299" max="12299" width="17.7109375" style="42" customWidth="1"/>
    <col min="12300" max="12300" width="15.7109375" style="42" customWidth="1"/>
    <col min="12301" max="12301" width="14" style="42" bestFit="1" customWidth="1"/>
    <col min="12302" max="12303" width="15.42578125" style="42" bestFit="1" customWidth="1"/>
    <col min="12304" max="12304" width="11.7109375" style="42" bestFit="1" customWidth="1"/>
    <col min="12305" max="12305" width="15.42578125" style="42" bestFit="1" customWidth="1"/>
    <col min="12306" max="12306" width="9.42578125" style="42" bestFit="1" customWidth="1"/>
    <col min="12307" max="12307" width="15.42578125" style="42" bestFit="1" customWidth="1"/>
    <col min="12308" max="12308" width="9.42578125" style="42" bestFit="1" customWidth="1"/>
    <col min="12309" max="12544" width="9.140625" style="42"/>
    <col min="12545" max="12545" width="9.5703125" style="42" customWidth="1"/>
    <col min="12546" max="12546" width="12" style="42" bestFit="1" customWidth="1"/>
    <col min="12547" max="12547" width="5.7109375" style="42" customWidth="1"/>
    <col min="12548" max="12548" width="72" style="42" customWidth="1"/>
    <col min="12549" max="12554" width="0" style="42" hidden="1" customWidth="1"/>
    <col min="12555" max="12555" width="17.7109375" style="42" customWidth="1"/>
    <col min="12556" max="12556" width="15.7109375" style="42" customWidth="1"/>
    <col min="12557" max="12557" width="14" style="42" bestFit="1" customWidth="1"/>
    <col min="12558" max="12559" width="15.42578125" style="42" bestFit="1" customWidth="1"/>
    <col min="12560" max="12560" width="11.7109375" style="42" bestFit="1" customWidth="1"/>
    <col min="12561" max="12561" width="15.42578125" style="42" bestFit="1" customWidth="1"/>
    <col min="12562" max="12562" width="9.42578125" style="42" bestFit="1" customWidth="1"/>
    <col min="12563" max="12563" width="15.42578125" style="42" bestFit="1" customWidth="1"/>
    <col min="12564" max="12564" width="9.42578125" style="42" bestFit="1" customWidth="1"/>
    <col min="12565" max="12800" width="9.140625" style="42"/>
    <col min="12801" max="12801" width="9.5703125" style="42" customWidth="1"/>
    <col min="12802" max="12802" width="12" style="42" bestFit="1" customWidth="1"/>
    <col min="12803" max="12803" width="5.7109375" style="42" customWidth="1"/>
    <col min="12804" max="12804" width="72" style="42" customWidth="1"/>
    <col min="12805" max="12810" width="0" style="42" hidden="1" customWidth="1"/>
    <col min="12811" max="12811" width="17.7109375" style="42" customWidth="1"/>
    <col min="12812" max="12812" width="15.7109375" style="42" customWidth="1"/>
    <col min="12813" max="12813" width="14" style="42" bestFit="1" customWidth="1"/>
    <col min="12814" max="12815" width="15.42578125" style="42" bestFit="1" customWidth="1"/>
    <col min="12816" max="12816" width="11.7109375" style="42" bestFit="1" customWidth="1"/>
    <col min="12817" max="12817" width="15.42578125" style="42" bestFit="1" customWidth="1"/>
    <col min="12818" max="12818" width="9.42578125" style="42" bestFit="1" customWidth="1"/>
    <col min="12819" max="12819" width="15.42578125" style="42" bestFit="1" customWidth="1"/>
    <col min="12820" max="12820" width="9.42578125" style="42" bestFit="1" customWidth="1"/>
    <col min="12821" max="13056" width="9.140625" style="42"/>
    <col min="13057" max="13057" width="9.5703125" style="42" customWidth="1"/>
    <col min="13058" max="13058" width="12" style="42" bestFit="1" customWidth="1"/>
    <col min="13059" max="13059" width="5.7109375" style="42" customWidth="1"/>
    <col min="13060" max="13060" width="72" style="42" customWidth="1"/>
    <col min="13061" max="13066" width="0" style="42" hidden="1" customWidth="1"/>
    <col min="13067" max="13067" width="17.7109375" style="42" customWidth="1"/>
    <col min="13068" max="13068" width="15.7109375" style="42" customWidth="1"/>
    <col min="13069" max="13069" width="14" style="42" bestFit="1" customWidth="1"/>
    <col min="13070" max="13071" width="15.42578125" style="42" bestFit="1" customWidth="1"/>
    <col min="13072" max="13072" width="11.7109375" style="42" bestFit="1" customWidth="1"/>
    <col min="13073" max="13073" width="15.42578125" style="42" bestFit="1" customWidth="1"/>
    <col min="13074" max="13074" width="9.42578125" style="42" bestFit="1" customWidth="1"/>
    <col min="13075" max="13075" width="15.42578125" style="42" bestFit="1" customWidth="1"/>
    <col min="13076" max="13076" width="9.42578125" style="42" bestFit="1" customWidth="1"/>
    <col min="13077" max="13312" width="9.140625" style="42"/>
    <col min="13313" max="13313" width="9.5703125" style="42" customWidth="1"/>
    <col min="13314" max="13314" width="12" style="42" bestFit="1" customWidth="1"/>
    <col min="13315" max="13315" width="5.7109375" style="42" customWidth="1"/>
    <col min="13316" max="13316" width="72" style="42" customWidth="1"/>
    <col min="13317" max="13322" width="0" style="42" hidden="1" customWidth="1"/>
    <col min="13323" max="13323" width="17.7109375" style="42" customWidth="1"/>
    <col min="13324" max="13324" width="15.7109375" style="42" customWidth="1"/>
    <col min="13325" max="13325" width="14" style="42" bestFit="1" customWidth="1"/>
    <col min="13326" max="13327" width="15.42578125" style="42" bestFit="1" customWidth="1"/>
    <col min="13328" max="13328" width="11.7109375" style="42" bestFit="1" customWidth="1"/>
    <col min="13329" max="13329" width="15.42578125" style="42" bestFit="1" customWidth="1"/>
    <col min="13330" max="13330" width="9.42578125" style="42" bestFit="1" customWidth="1"/>
    <col min="13331" max="13331" width="15.42578125" style="42" bestFit="1" customWidth="1"/>
    <col min="13332" max="13332" width="9.42578125" style="42" bestFit="1" customWidth="1"/>
    <col min="13333" max="13568" width="9.140625" style="42"/>
    <col min="13569" max="13569" width="9.5703125" style="42" customWidth="1"/>
    <col min="13570" max="13570" width="12" style="42" bestFit="1" customWidth="1"/>
    <col min="13571" max="13571" width="5.7109375" style="42" customWidth="1"/>
    <col min="13572" max="13572" width="72" style="42" customWidth="1"/>
    <col min="13573" max="13578" width="0" style="42" hidden="1" customWidth="1"/>
    <col min="13579" max="13579" width="17.7109375" style="42" customWidth="1"/>
    <col min="13580" max="13580" width="15.7109375" style="42" customWidth="1"/>
    <col min="13581" max="13581" width="14" style="42" bestFit="1" customWidth="1"/>
    <col min="13582" max="13583" width="15.42578125" style="42" bestFit="1" customWidth="1"/>
    <col min="13584" max="13584" width="11.7109375" style="42" bestFit="1" customWidth="1"/>
    <col min="13585" max="13585" width="15.42578125" style="42" bestFit="1" customWidth="1"/>
    <col min="13586" max="13586" width="9.42578125" style="42" bestFit="1" customWidth="1"/>
    <col min="13587" max="13587" width="15.42578125" style="42" bestFit="1" customWidth="1"/>
    <col min="13588" max="13588" width="9.42578125" style="42" bestFit="1" customWidth="1"/>
    <col min="13589" max="13824" width="9.140625" style="42"/>
    <col min="13825" max="13825" width="9.5703125" style="42" customWidth="1"/>
    <col min="13826" max="13826" width="12" style="42" bestFit="1" customWidth="1"/>
    <col min="13827" max="13827" width="5.7109375" style="42" customWidth="1"/>
    <col min="13828" max="13828" width="72" style="42" customWidth="1"/>
    <col min="13829" max="13834" width="0" style="42" hidden="1" customWidth="1"/>
    <col min="13835" max="13835" width="17.7109375" style="42" customWidth="1"/>
    <col min="13836" max="13836" width="15.7109375" style="42" customWidth="1"/>
    <col min="13837" max="13837" width="14" style="42" bestFit="1" customWidth="1"/>
    <col min="13838" max="13839" width="15.42578125" style="42" bestFit="1" customWidth="1"/>
    <col min="13840" max="13840" width="11.7109375" style="42" bestFit="1" customWidth="1"/>
    <col min="13841" max="13841" width="15.42578125" style="42" bestFit="1" customWidth="1"/>
    <col min="13842" max="13842" width="9.42578125" style="42" bestFit="1" customWidth="1"/>
    <col min="13843" max="13843" width="15.42578125" style="42" bestFit="1" customWidth="1"/>
    <col min="13844" max="13844" width="9.42578125" style="42" bestFit="1" customWidth="1"/>
    <col min="13845" max="14080" width="9.140625" style="42"/>
    <col min="14081" max="14081" width="9.5703125" style="42" customWidth="1"/>
    <col min="14082" max="14082" width="12" style="42" bestFit="1" customWidth="1"/>
    <col min="14083" max="14083" width="5.7109375" style="42" customWidth="1"/>
    <col min="14084" max="14084" width="72" style="42" customWidth="1"/>
    <col min="14085" max="14090" width="0" style="42" hidden="1" customWidth="1"/>
    <col min="14091" max="14091" width="17.7109375" style="42" customWidth="1"/>
    <col min="14092" max="14092" width="15.7109375" style="42" customWidth="1"/>
    <col min="14093" max="14093" width="14" style="42" bestFit="1" customWidth="1"/>
    <col min="14094" max="14095" width="15.42578125" style="42" bestFit="1" customWidth="1"/>
    <col min="14096" max="14096" width="11.7109375" style="42" bestFit="1" customWidth="1"/>
    <col min="14097" max="14097" width="15.42578125" style="42" bestFit="1" customWidth="1"/>
    <col min="14098" max="14098" width="9.42578125" style="42" bestFit="1" customWidth="1"/>
    <col min="14099" max="14099" width="15.42578125" style="42" bestFit="1" customWidth="1"/>
    <col min="14100" max="14100" width="9.42578125" style="42" bestFit="1" customWidth="1"/>
    <col min="14101" max="14336" width="9.140625" style="42"/>
    <col min="14337" max="14337" width="9.5703125" style="42" customWidth="1"/>
    <col min="14338" max="14338" width="12" style="42" bestFit="1" customWidth="1"/>
    <col min="14339" max="14339" width="5.7109375" style="42" customWidth="1"/>
    <col min="14340" max="14340" width="72" style="42" customWidth="1"/>
    <col min="14341" max="14346" width="0" style="42" hidden="1" customWidth="1"/>
    <col min="14347" max="14347" width="17.7109375" style="42" customWidth="1"/>
    <col min="14348" max="14348" width="15.7109375" style="42" customWidth="1"/>
    <col min="14349" max="14349" width="14" style="42" bestFit="1" customWidth="1"/>
    <col min="14350" max="14351" width="15.42578125" style="42" bestFit="1" customWidth="1"/>
    <col min="14352" max="14352" width="11.7109375" style="42" bestFit="1" customWidth="1"/>
    <col min="14353" max="14353" width="15.42578125" style="42" bestFit="1" customWidth="1"/>
    <col min="14354" max="14354" width="9.42578125" style="42" bestFit="1" customWidth="1"/>
    <col min="14355" max="14355" width="15.42578125" style="42" bestFit="1" customWidth="1"/>
    <col min="14356" max="14356" width="9.42578125" style="42" bestFit="1" customWidth="1"/>
    <col min="14357" max="14592" width="9.140625" style="42"/>
    <col min="14593" max="14593" width="9.5703125" style="42" customWidth="1"/>
    <col min="14594" max="14594" width="12" style="42" bestFit="1" customWidth="1"/>
    <col min="14595" max="14595" width="5.7109375" style="42" customWidth="1"/>
    <col min="14596" max="14596" width="72" style="42" customWidth="1"/>
    <col min="14597" max="14602" width="0" style="42" hidden="1" customWidth="1"/>
    <col min="14603" max="14603" width="17.7109375" style="42" customWidth="1"/>
    <col min="14604" max="14604" width="15.7109375" style="42" customWidth="1"/>
    <col min="14605" max="14605" width="14" style="42" bestFit="1" customWidth="1"/>
    <col min="14606" max="14607" width="15.42578125" style="42" bestFit="1" customWidth="1"/>
    <col min="14608" max="14608" width="11.7109375" style="42" bestFit="1" customWidth="1"/>
    <col min="14609" max="14609" width="15.42578125" style="42" bestFit="1" customWidth="1"/>
    <col min="14610" max="14610" width="9.42578125" style="42" bestFit="1" customWidth="1"/>
    <col min="14611" max="14611" width="15.42578125" style="42" bestFit="1" customWidth="1"/>
    <col min="14612" max="14612" width="9.42578125" style="42" bestFit="1" customWidth="1"/>
    <col min="14613" max="14848" width="9.140625" style="42"/>
    <col min="14849" max="14849" width="9.5703125" style="42" customWidth="1"/>
    <col min="14850" max="14850" width="12" style="42" bestFit="1" customWidth="1"/>
    <col min="14851" max="14851" width="5.7109375" style="42" customWidth="1"/>
    <col min="14852" max="14852" width="72" style="42" customWidth="1"/>
    <col min="14853" max="14858" width="0" style="42" hidden="1" customWidth="1"/>
    <col min="14859" max="14859" width="17.7109375" style="42" customWidth="1"/>
    <col min="14860" max="14860" width="15.7109375" style="42" customWidth="1"/>
    <col min="14861" max="14861" width="14" style="42" bestFit="1" customWidth="1"/>
    <col min="14862" max="14863" width="15.42578125" style="42" bestFit="1" customWidth="1"/>
    <col min="14864" max="14864" width="11.7109375" style="42" bestFit="1" customWidth="1"/>
    <col min="14865" max="14865" width="15.42578125" style="42" bestFit="1" customWidth="1"/>
    <col min="14866" max="14866" width="9.42578125" style="42" bestFit="1" customWidth="1"/>
    <col min="14867" max="14867" width="15.42578125" style="42" bestFit="1" customWidth="1"/>
    <col min="14868" max="14868" width="9.42578125" style="42" bestFit="1" customWidth="1"/>
    <col min="14869" max="15104" width="9.140625" style="42"/>
    <col min="15105" max="15105" width="9.5703125" style="42" customWidth="1"/>
    <col min="15106" max="15106" width="12" style="42" bestFit="1" customWidth="1"/>
    <col min="15107" max="15107" width="5.7109375" style="42" customWidth="1"/>
    <col min="15108" max="15108" width="72" style="42" customWidth="1"/>
    <col min="15109" max="15114" width="0" style="42" hidden="1" customWidth="1"/>
    <col min="15115" max="15115" width="17.7109375" style="42" customWidth="1"/>
    <col min="15116" max="15116" width="15.7109375" style="42" customWidth="1"/>
    <col min="15117" max="15117" width="14" style="42" bestFit="1" customWidth="1"/>
    <col min="15118" max="15119" width="15.42578125" style="42" bestFit="1" customWidth="1"/>
    <col min="15120" max="15120" width="11.7109375" style="42" bestFit="1" customWidth="1"/>
    <col min="15121" max="15121" width="15.42578125" style="42" bestFit="1" customWidth="1"/>
    <col min="15122" max="15122" width="9.42578125" style="42" bestFit="1" customWidth="1"/>
    <col min="15123" max="15123" width="15.42578125" style="42" bestFit="1" customWidth="1"/>
    <col min="15124" max="15124" width="9.42578125" style="42" bestFit="1" customWidth="1"/>
    <col min="15125" max="15360" width="9.140625" style="42"/>
    <col min="15361" max="15361" width="9.5703125" style="42" customWidth="1"/>
    <col min="15362" max="15362" width="12" style="42" bestFit="1" customWidth="1"/>
    <col min="15363" max="15363" width="5.7109375" style="42" customWidth="1"/>
    <col min="15364" max="15364" width="72" style="42" customWidth="1"/>
    <col min="15365" max="15370" width="0" style="42" hidden="1" customWidth="1"/>
    <col min="15371" max="15371" width="17.7109375" style="42" customWidth="1"/>
    <col min="15372" max="15372" width="15.7109375" style="42" customWidth="1"/>
    <col min="15373" max="15373" width="14" style="42" bestFit="1" customWidth="1"/>
    <col min="15374" max="15375" width="15.42578125" style="42" bestFit="1" customWidth="1"/>
    <col min="15376" max="15376" width="11.7109375" style="42" bestFit="1" customWidth="1"/>
    <col min="15377" max="15377" width="15.42578125" style="42" bestFit="1" customWidth="1"/>
    <col min="15378" max="15378" width="9.42578125" style="42" bestFit="1" customWidth="1"/>
    <col min="15379" max="15379" width="15.42578125" style="42" bestFit="1" customWidth="1"/>
    <col min="15380" max="15380" width="9.42578125" style="42" bestFit="1" customWidth="1"/>
    <col min="15381" max="15616" width="9.140625" style="42"/>
    <col min="15617" max="15617" width="9.5703125" style="42" customWidth="1"/>
    <col min="15618" max="15618" width="12" style="42" bestFit="1" customWidth="1"/>
    <col min="15619" max="15619" width="5.7109375" style="42" customWidth="1"/>
    <col min="15620" max="15620" width="72" style="42" customWidth="1"/>
    <col min="15621" max="15626" width="0" style="42" hidden="1" customWidth="1"/>
    <col min="15627" max="15627" width="17.7109375" style="42" customWidth="1"/>
    <col min="15628" max="15628" width="15.7109375" style="42" customWidth="1"/>
    <col min="15629" max="15629" width="14" style="42" bestFit="1" customWidth="1"/>
    <col min="15630" max="15631" width="15.42578125" style="42" bestFit="1" customWidth="1"/>
    <col min="15632" max="15632" width="11.7109375" style="42" bestFit="1" customWidth="1"/>
    <col min="15633" max="15633" width="15.42578125" style="42" bestFit="1" customWidth="1"/>
    <col min="15634" max="15634" width="9.42578125" style="42" bestFit="1" customWidth="1"/>
    <col min="15635" max="15635" width="15.42578125" style="42" bestFit="1" customWidth="1"/>
    <col min="15636" max="15636" width="9.42578125" style="42" bestFit="1" customWidth="1"/>
    <col min="15637" max="15872" width="9.140625" style="42"/>
    <col min="15873" max="15873" width="9.5703125" style="42" customWidth="1"/>
    <col min="15874" max="15874" width="12" style="42" bestFit="1" customWidth="1"/>
    <col min="15875" max="15875" width="5.7109375" style="42" customWidth="1"/>
    <col min="15876" max="15876" width="72" style="42" customWidth="1"/>
    <col min="15877" max="15882" width="0" style="42" hidden="1" customWidth="1"/>
    <col min="15883" max="15883" width="17.7109375" style="42" customWidth="1"/>
    <col min="15884" max="15884" width="15.7109375" style="42" customWidth="1"/>
    <col min="15885" max="15885" width="14" style="42" bestFit="1" customWidth="1"/>
    <col min="15886" max="15887" width="15.42578125" style="42" bestFit="1" customWidth="1"/>
    <col min="15888" max="15888" width="11.7109375" style="42" bestFit="1" customWidth="1"/>
    <col min="15889" max="15889" width="15.42578125" style="42" bestFit="1" customWidth="1"/>
    <col min="15890" max="15890" width="9.42578125" style="42" bestFit="1" customWidth="1"/>
    <col min="15891" max="15891" width="15.42578125" style="42" bestFit="1" customWidth="1"/>
    <col min="15892" max="15892" width="9.42578125" style="42" bestFit="1" customWidth="1"/>
    <col min="15893" max="16128" width="9.140625" style="42"/>
    <col min="16129" max="16129" width="9.5703125" style="42" customWidth="1"/>
    <col min="16130" max="16130" width="12" style="42" bestFit="1" customWidth="1"/>
    <col min="16131" max="16131" width="5.7109375" style="42" customWidth="1"/>
    <col min="16132" max="16132" width="72" style="42" customWidth="1"/>
    <col min="16133" max="16138" width="0" style="42" hidden="1" customWidth="1"/>
    <col min="16139" max="16139" width="17.7109375" style="42" customWidth="1"/>
    <col min="16140" max="16140" width="15.7109375" style="42" customWidth="1"/>
    <col min="16141" max="16141" width="14" style="42" bestFit="1" customWidth="1"/>
    <col min="16142" max="16143" width="15.42578125" style="42" bestFit="1" customWidth="1"/>
    <col min="16144" max="16144" width="11.7109375" style="42" bestFit="1" customWidth="1"/>
    <col min="16145" max="16145" width="15.42578125" style="42" bestFit="1" customWidth="1"/>
    <col min="16146" max="16146" width="9.42578125" style="42" bestFit="1" customWidth="1"/>
    <col min="16147" max="16147" width="15.42578125" style="42" bestFit="1" customWidth="1"/>
    <col min="16148" max="16148" width="9.42578125" style="42" bestFit="1" customWidth="1"/>
    <col min="16149" max="16384" width="9.140625" style="42"/>
  </cols>
  <sheetData>
    <row r="1" spans="1:15" ht="15.75">
      <c r="A1" s="202" t="s">
        <v>96</v>
      </c>
      <c r="B1" s="202"/>
      <c r="C1" s="202"/>
      <c r="D1" s="202"/>
      <c r="E1" s="202"/>
      <c r="F1" s="202"/>
      <c r="G1" s="202"/>
      <c r="H1" s="202"/>
      <c r="I1" s="202"/>
      <c r="J1" s="202"/>
      <c r="K1" s="202"/>
      <c r="L1" s="202"/>
      <c r="M1" s="202"/>
    </row>
    <row r="2" spans="1:15">
      <c r="F2" s="42"/>
      <c r="G2" s="43"/>
      <c r="H2" s="43"/>
      <c r="I2" s="43"/>
      <c r="J2" s="43"/>
      <c r="K2" s="44"/>
      <c r="L2" s="44"/>
      <c r="M2" s="44"/>
    </row>
    <row r="3" spans="1:15" s="48" customFormat="1">
      <c r="A3" s="45" t="s">
        <v>17</v>
      </c>
      <c r="B3" s="45" t="s">
        <v>18</v>
      </c>
      <c r="C3" s="45" t="s">
        <v>19</v>
      </c>
      <c r="D3" s="45" t="s">
        <v>97</v>
      </c>
      <c r="E3" s="46"/>
      <c r="F3" s="46" t="s">
        <v>21</v>
      </c>
      <c r="G3" s="46"/>
      <c r="H3" s="46"/>
      <c r="I3" s="46"/>
      <c r="J3" s="46"/>
      <c r="K3" s="46" t="str">
        <f>CONCATENATE("Plan za ",RIGHT(K5,5))</f>
        <v xml:space="preserve">Plan za </v>
      </c>
      <c r="L3" s="46" t="str">
        <f>CONCATENATE("Projekcija za ",RIGHT(L5,5))</f>
        <v xml:space="preserve">Projekcija za </v>
      </c>
      <c r="M3" s="46" t="str">
        <f>CONCATENATE("Projekcija za ",RIGHT(M5,5))</f>
        <v xml:space="preserve">Projekcija za </v>
      </c>
    </row>
    <row r="4" spans="1:15" s="52" customFormat="1" ht="11.25">
      <c r="A4" s="49">
        <v>1</v>
      </c>
      <c r="B4" s="49">
        <v>2</v>
      </c>
      <c r="C4" s="49">
        <v>3</v>
      </c>
      <c r="D4" s="49">
        <v>4</v>
      </c>
      <c r="E4" s="49"/>
      <c r="F4" s="49"/>
      <c r="G4" s="49"/>
      <c r="H4" s="49"/>
      <c r="I4" s="49"/>
      <c r="J4" s="49"/>
      <c r="K4" s="49">
        <v>5</v>
      </c>
      <c r="L4" s="49">
        <v>6</v>
      </c>
      <c r="M4" s="49">
        <v>7</v>
      </c>
    </row>
    <row r="5" spans="1:15" ht="15" hidden="1">
      <c r="A5" s="56" t="str">
        <f>IF(ISNUMBER(VALUE(E5)),E5,"")</f>
        <v/>
      </c>
      <c r="B5" s="54">
        <f>IF(ISNUMBER(VALUE(G5)),G5,"")</f>
        <v>0</v>
      </c>
      <c r="C5" s="54">
        <f>IF(ISNUMBER(VALUE(I5)),I5,"")</f>
        <v>0</v>
      </c>
      <c r="D5" s="54" t="str">
        <f>CONCATENATE(F5,"    ",H5,"    ",J5)</f>
        <v xml:space="preserve">        </v>
      </c>
      <c r="E5" s="155" t="s">
        <v>98</v>
      </c>
      <c r="F5"/>
      <c r="G5"/>
      <c r="H5"/>
      <c r="I5"/>
      <c r="J5"/>
      <c r="K5"/>
      <c r="L5"/>
      <c r="M5"/>
      <c r="N5"/>
      <c r="O5"/>
    </row>
    <row r="6" spans="1:15" ht="15" hidden="1">
      <c r="E6"/>
      <c r="F6"/>
      <c r="G6"/>
      <c r="H6"/>
      <c r="I6"/>
      <c r="J6"/>
      <c r="K6"/>
      <c r="L6"/>
      <c r="M6"/>
    </row>
    <row r="7" spans="1:15" ht="15" hidden="1">
      <c r="E7"/>
      <c r="F7"/>
      <c r="G7"/>
      <c r="H7"/>
      <c r="I7"/>
      <c r="J7"/>
      <c r="K7"/>
      <c r="L7"/>
      <c r="M7"/>
    </row>
  </sheetData>
  <mergeCells count="1">
    <mergeCell ref="A1:M1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DF5C73-948B-43AA-B137-E88A8FCEDE8A}">
  <sheetPr codeName="List7"/>
  <dimension ref="A1:S565"/>
  <sheetViews>
    <sheetView workbookViewId="0">
      <selection activeCell="J12" sqref="J12"/>
    </sheetView>
  </sheetViews>
  <sheetFormatPr defaultColWidth="18.7109375" defaultRowHeight="15"/>
  <cols>
    <col min="1" max="1" width="22" style="154" customWidth="1"/>
    <col min="2" max="2" width="68.7109375" customWidth="1"/>
    <col min="3" max="3" width="59.42578125" style="129" hidden="1" customWidth="1"/>
    <col min="4" max="4" width="17.5703125" style="129" hidden="1" customWidth="1"/>
    <col min="5" max="5" width="14.85546875" style="129" hidden="1" customWidth="1"/>
    <col min="6" max="6" width="15.7109375" style="129" hidden="1" customWidth="1"/>
    <col min="7" max="7" width="19.7109375" hidden="1" customWidth="1"/>
    <col min="8" max="8" width="15.7109375" style="129" customWidth="1"/>
    <col min="257" max="257" width="22" customWidth="1"/>
    <col min="258" max="258" width="68.7109375" customWidth="1"/>
    <col min="259" max="263" width="0" hidden="1" customWidth="1"/>
    <col min="264" max="264" width="15.7109375" customWidth="1"/>
    <col min="513" max="513" width="22" customWidth="1"/>
    <col min="514" max="514" width="68.7109375" customWidth="1"/>
    <col min="515" max="519" width="0" hidden="1" customWidth="1"/>
    <col min="520" max="520" width="15.7109375" customWidth="1"/>
    <col min="769" max="769" width="22" customWidth="1"/>
    <col min="770" max="770" width="68.7109375" customWidth="1"/>
    <col min="771" max="775" width="0" hidden="1" customWidth="1"/>
    <col min="776" max="776" width="15.7109375" customWidth="1"/>
    <col min="1025" max="1025" width="22" customWidth="1"/>
    <col min="1026" max="1026" width="68.7109375" customWidth="1"/>
    <col min="1027" max="1031" width="0" hidden="1" customWidth="1"/>
    <col min="1032" max="1032" width="15.7109375" customWidth="1"/>
    <col min="1281" max="1281" width="22" customWidth="1"/>
    <col min="1282" max="1282" width="68.7109375" customWidth="1"/>
    <col min="1283" max="1287" width="0" hidden="1" customWidth="1"/>
    <col min="1288" max="1288" width="15.7109375" customWidth="1"/>
    <col min="1537" max="1537" width="22" customWidth="1"/>
    <col min="1538" max="1538" width="68.7109375" customWidth="1"/>
    <col min="1539" max="1543" width="0" hidden="1" customWidth="1"/>
    <col min="1544" max="1544" width="15.7109375" customWidth="1"/>
    <col min="1793" max="1793" width="22" customWidth="1"/>
    <col min="1794" max="1794" width="68.7109375" customWidth="1"/>
    <col min="1795" max="1799" width="0" hidden="1" customWidth="1"/>
    <col min="1800" max="1800" width="15.7109375" customWidth="1"/>
    <col min="2049" max="2049" width="22" customWidth="1"/>
    <col min="2050" max="2050" width="68.7109375" customWidth="1"/>
    <col min="2051" max="2055" width="0" hidden="1" customWidth="1"/>
    <col min="2056" max="2056" width="15.7109375" customWidth="1"/>
    <col min="2305" max="2305" width="22" customWidth="1"/>
    <col min="2306" max="2306" width="68.7109375" customWidth="1"/>
    <col min="2307" max="2311" width="0" hidden="1" customWidth="1"/>
    <col min="2312" max="2312" width="15.7109375" customWidth="1"/>
    <col min="2561" max="2561" width="22" customWidth="1"/>
    <col min="2562" max="2562" width="68.7109375" customWidth="1"/>
    <col min="2563" max="2567" width="0" hidden="1" customWidth="1"/>
    <col min="2568" max="2568" width="15.7109375" customWidth="1"/>
    <col min="2817" max="2817" width="22" customWidth="1"/>
    <col min="2818" max="2818" width="68.7109375" customWidth="1"/>
    <col min="2819" max="2823" width="0" hidden="1" customWidth="1"/>
    <col min="2824" max="2824" width="15.7109375" customWidth="1"/>
    <col min="3073" max="3073" width="22" customWidth="1"/>
    <col min="3074" max="3074" width="68.7109375" customWidth="1"/>
    <col min="3075" max="3079" width="0" hidden="1" customWidth="1"/>
    <col min="3080" max="3080" width="15.7109375" customWidth="1"/>
    <col min="3329" max="3329" width="22" customWidth="1"/>
    <col min="3330" max="3330" width="68.7109375" customWidth="1"/>
    <col min="3331" max="3335" width="0" hidden="1" customWidth="1"/>
    <col min="3336" max="3336" width="15.7109375" customWidth="1"/>
    <col min="3585" max="3585" width="22" customWidth="1"/>
    <col min="3586" max="3586" width="68.7109375" customWidth="1"/>
    <col min="3587" max="3591" width="0" hidden="1" customWidth="1"/>
    <col min="3592" max="3592" width="15.7109375" customWidth="1"/>
    <col min="3841" max="3841" width="22" customWidth="1"/>
    <col min="3842" max="3842" width="68.7109375" customWidth="1"/>
    <col min="3843" max="3847" width="0" hidden="1" customWidth="1"/>
    <col min="3848" max="3848" width="15.7109375" customWidth="1"/>
    <col min="4097" max="4097" width="22" customWidth="1"/>
    <col min="4098" max="4098" width="68.7109375" customWidth="1"/>
    <col min="4099" max="4103" width="0" hidden="1" customWidth="1"/>
    <col min="4104" max="4104" width="15.7109375" customWidth="1"/>
    <col min="4353" max="4353" width="22" customWidth="1"/>
    <col min="4354" max="4354" width="68.7109375" customWidth="1"/>
    <col min="4355" max="4359" width="0" hidden="1" customWidth="1"/>
    <col min="4360" max="4360" width="15.7109375" customWidth="1"/>
    <col min="4609" max="4609" width="22" customWidth="1"/>
    <col min="4610" max="4610" width="68.7109375" customWidth="1"/>
    <col min="4611" max="4615" width="0" hidden="1" customWidth="1"/>
    <col min="4616" max="4616" width="15.7109375" customWidth="1"/>
    <col min="4865" max="4865" width="22" customWidth="1"/>
    <col min="4866" max="4866" width="68.7109375" customWidth="1"/>
    <col min="4867" max="4871" width="0" hidden="1" customWidth="1"/>
    <col min="4872" max="4872" width="15.7109375" customWidth="1"/>
    <col min="5121" max="5121" width="22" customWidth="1"/>
    <col min="5122" max="5122" width="68.7109375" customWidth="1"/>
    <col min="5123" max="5127" width="0" hidden="1" customWidth="1"/>
    <col min="5128" max="5128" width="15.7109375" customWidth="1"/>
    <col min="5377" max="5377" width="22" customWidth="1"/>
    <col min="5378" max="5378" width="68.7109375" customWidth="1"/>
    <col min="5379" max="5383" width="0" hidden="1" customWidth="1"/>
    <col min="5384" max="5384" width="15.7109375" customWidth="1"/>
    <col min="5633" max="5633" width="22" customWidth="1"/>
    <col min="5634" max="5634" width="68.7109375" customWidth="1"/>
    <col min="5635" max="5639" width="0" hidden="1" customWidth="1"/>
    <col min="5640" max="5640" width="15.7109375" customWidth="1"/>
    <col min="5889" max="5889" width="22" customWidth="1"/>
    <col min="5890" max="5890" width="68.7109375" customWidth="1"/>
    <col min="5891" max="5895" width="0" hidden="1" customWidth="1"/>
    <col min="5896" max="5896" width="15.7109375" customWidth="1"/>
    <col min="6145" max="6145" width="22" customWidth="1"/>
    <col min="6146" max="6146" width="68.7109375" customWidth="1"/>
    <col min="6147" max="6151" width="0" hidden="1" customWidth="1"/>
    <col min="6152" max="6152" width="15.7109375" customWidth="1"/>
    <col min="6401" max="6401" width="22" customWidth="1"/>
    <col min="6402" max="6402" width="68.7109375" customWidth="1"/>
    <col min="6403" max="6407" width="0" hidden="1" customWidth="1"/>
    <col min="6408" max="6408" width="15.7109375" customWidth="1"/>
    <col min="6657" max="6657" width="22" customWidth="1"/>
    <col min="6658" max="6658" width="68.7109375" customWidth="1"/>
    <col min="6659" max="6663" width="0" hidden="1" customWidth="1"/>
    <col min="6664" max="6664" width="15.7109375" customWidth="1"/>
    <col min="6913" max="6913" width="22" customWidth="1"/>
    <col min="6914" max="6914" width="68.7109375" customWidth="1"/>
    <col min="6915" max="6919" width="0" hidden="1" customWidth="1"/>
    <col min="6920" max="6920" width="15.7109375" customWidth="1"/>
    <col min="7169" max="7169" width="22" customWidth="1"/>
    <col min="7170" max="7170" width="68.7109375" customWidth="1"/>
    <col min="7171" max="7175" width="0" hidden="1" customWidth="1"/>
    <col min="7176" max="7176" width="15.7109375" customWidth="1"/>
    <col min="7425" max="7425" width="22" customWidth="1"/>
    <col min="7426" max="7426" width="68.7109375" customWidth="1"/>
    <col min="7427" max="7431" width="0" hidden="1" customWidth="1"/>
    <col min="7432" max="7432" width="15.7109375" customWidth="1"/>
    <col min="7681" max="7681" width="22" customWidth="1"/>
    <col min="7682" max="7682" width="68.7109375" customWidth="1"/>
    <col min="7683" max="7687" width="0" hidden="1" customWidth="1"/>
    <col min="7688" max="7688" width="15.7109375" customWidth="1"/>
    <col min="7937" max="7937" width="22" customWidth="1"/>
    <col min="7938" max="7938" width="68.7109375" customWidth="1"/>
    <col min="7939" max="7943" width="0" hidden="1" customWidth="1"/>
    <col min="7944" max="7944" width="15.7109375" customWidth="1"/>
    <col min="8193" max="8193" width="22" customWidth="1"/>
    <col min="8194" max="8194" width="68.7109375" customWidth="1"/>
    <col min="8195" max="8199" width="0" hidden="1" customWidth="1"/>
    <col min="8200" max="8200" width="15.7109375" customWidth="1"/>
    <col min="8449" max="8449" width="22" customWidth="1"/>
    <col min="8450" max="8450" width="68.7109375" customWidth="1"/>
    <col min="8451" max="8455" width="0" hidden="1" customWidth="1"/>
    <col min="8456" max="8456" width="15.7109375" customWidth="1"/>
    <col min="8705" max="8705" width="22" customWidth="1"/>
    <col min="8706" max="8706" width="68.7109375" customWidth="1"/>
    <col min="8707" max="8711" width="0" hidden="1" customWidth="1"/>
    <col min="8712" max="8712" width="15.7109375" customWidth="1"/>
    <col min="8961" max="8961" width="22" customWidth="1"/>
    <col min="8962" max="8962" width="68.7109375" customWidth="1"/>
    <col min="8963" max="8967" width="0" hidden="1" customWidth="1"/>
    <col min="8968" max="8968" width="15.7109375" customWidth="1"/>
    <col min="9217" max="9217" width="22" customWidth="1"/>
    <col min="9218" max="9218" width="68.7109375" customWidth="1"/>
    <col min="9219" max="9223" width="0" hidden="1" customWidth="1"/>
    <col min="9224" max="9224" width="15.7109375" customWidth="1"/>
    <col min="9473" max="9473" width="22" customWidth="1"/>
    <col min="9474" max="9474" width="68.7109375" customWidth="1"/>
    <col min="9475" max="9479" width="0" hidden="1" customWidth="1"/>
    <col min="9480" max="9480" width="15.7109375" customWidth="1"/>
    <col min="9729" max="9729" width="22" customWidth="1"/>
    <col min="9730" max="9730" width="68.7109375" customWidth="1"/>
    <col min="9731" max="9735" width="0" hidden="1" customWidth="1"/>
    <col min="9736" max="9736" width="15.7109375" customWidth="1"/>
    <col min="9985" max="9985" width="22" customWidth="1"/>
    <col min="9986" max="9986" width="68.7109375" customWidth="1"/>
    <col min="9987" max="9991" width="0" hidden="1" customWidth="1"/>
    <col min="9992" max="9992" width="15.7109375" customWidth="1"/>
    <col min="10241" max="10241" width="22" customWidth="1"/>
    <col min="10242" max="10242" width="68.7109375" customWidth="1"/>
    <col min="10243" max="10247" width="0" hidden="1" customWidth="1"/>
    <col min="10248" max="10248" width="15.7109375" customWidth="1"/>
    <col min="10497" max="10497" width="22" customWidth="1"/>
    <col min="10498" max="10498" width="68.7109375" customWidth="1"/>
    <col min="10499" max="10503" width="0" hidden="1" customWidth="1"/>
    <col min="10504" max="10504" width="15.7109375" customWidth="1"/>
    <col min="10753" max="10753" width="22" customWidth="1"/>
    <col min="10754" max="10754" width="68.7109375" customWidth="1"/>
    <col min="10755" max="10759" width="0" hidden="1" customWidth="1"/>
    <col min="10760" max="10760" width="15.7109375" customWidth="1"/>
    <col min="11009" max="11009" width="22" customWidth="1"/>
    <col min="11010" max="11010" width="68.7109375" customWidth="1"/>
    <col min="11011" max="11015" width="0" hidden="1" customWidth="1"/>
    <col min="11016" max="11016" width="15.7109375" customWidth="1"/>
    <col min="11265" max="11265" width="22" customWidth="1"/>
    <col min="11266" max="11266" width="68.7109375" customWidth="1"/>
    <col min="11267" max="11271" width="0" hidden="1" customWidth="1"/>
    <col min="11272" max="11272" width="15.7109375" customWidth="1"/>
    <col min="11521" max="11521" width="22" customWidth="1"/>
    <col min="11522" max="11522" width="68.7109375" customWidth="1"/>
    <col min="11523" max="11527" width="0" hidden="1" customWidth="1"/>
    <col min="11528" max="11528" width="15.7109375" customWidth="1"/>
    <col min="11777" max="11777" width="22" customWidth="1"/>
    <col min="11778" max="11778" width="68.7109375" customWidth="1"/>
    <col min="11779" max="11783" width="0" hidden="1" customWidth="1"/>
    <col min="11784" max="11784" width="15.7109375" customWidth="1"/>
    <col min="12033" max="12033" width="22" customWidth="1"/>
    <col min="12034" max="12034" width="68.7109375" customWidth="1"/>
    <col min="12035" max="12039" width="0" hidden="1" customWidth="1"/>
    <col min="12040" max="12040" width="15.7109375" customWidth="1"/>
    <col min="12289" max="12289" width="22" customWidth="1"/>
    <col min="12290" max="12290" width="68.7109375" customWidth="1"/>
    <col min="12291" max="12295" width="0" hidden="1" customWidth="1"/>
    <col min="12296" max="12296" width="15.7109375" customWidth="1"/>
    <col min="12545" max="12545" width="22" customWidth="1"/>
    <col min="12546" max="12546" width="68.7109375" customWidth="1"/>
    <col min="12547" max="12551" width="0" hidden="1" customWidth="1"/>
    <col min="12552" max="12552" width="15.7109375" customWidth="1"/>
    <col min="12801" max="12801" width="22" customWidth="1"/>
    <col min="12802" max="12802" width="68.7109375" customWidth="1"/>
    <col min="12803" max="12807" width="0" hidden="1" customWidth="1"/>
    <col min="12808" max="12808" width="15.7109375" customWidth="1"/>
    <col min="13057" max="13057" width="22" customWidth="1"/>
    <col min="13058" max="13058" width="68.7109375" customWidth="1"/>
    <col min="13059" max="13063" width="0" hidden="1" customWidth="1"/>
    <col min="13064" max="13064" width="15.7109375" customWidth="1"/>
    <col min="13313" max="13313" width="22" customWidth="1"/>
    <col min="13314" max="13314" width="68.7109375" customWidth="1"/>
    <col min="13315" max="13319" width="0" hidden="1" customWidth="1"/>
    <col min="13320" max="13320" width="15.7109375" customWidth="1"/>
    <col min="13569" max="13569" width="22" customWidth="1"/>
    <col min="13570" max="13570" width="68.7109375" customWidth="1"/>
    <col min="13571" max="13575" width="0" hidden="1" customWidth="1"/>
    <col min="13576" max="13576" width="15.7109375" customWidth="1"/>
    <col min="13825" max="13825" width="22" customWidth="1"/>
    <col min="13826" max="13826" width="68.7109375" customWidth="1"/>
    <col min="13827" max="13831" width="0" hidden="1" customWidth="1"/>
    <col min="13832" max="13832" width="15.7109375" customWidth="1"/>
    <col min="14081" max="14081" width="22" customWidth="1"/>
    <col min="14082" max="14082" width="68.7109375" customWidth="1"/>
    <col min="14083" max="14087" width="0" hidden="1" customWidth="1"/>
    <col min="14088" max="14088" width="15.7109375" customWidth="1"/>
    <col min="14337" max="14337" width="22" customWidth="1"/>
    <col min="14338" max="14338" width="68.7109375" customWidth="1"/>
    <col min="14339" max="14343" width="0" hidden="1" customWidth="1"/>
    <col min="14344" max="14344" width="15.7109375" customWidth="1"/>
    <col min="14593" max="14593" width="22" customWidth="1"/>
    <col min="14594" max="14594" width="68.7109375" customWidth="1"/>
    <col min="14595" max="14599" width="0" hidden="1" customWidth="1"/>
    <col min="14600" max="14600" width="15.7109375" customWidth="1"/>
    <col min="14849" max="14849" width="22" customWidth="1"/>
    <col min="14850" max="14850" width="68.7109375" customWidth="1"/>
    <col min="14851" max="14855" width="0" hidden="1" customWidth="1"/>
    <col min="14856" max="14856" width="15.7109375" customWidth="1"/>
    <col min="15105" max="15105" width="22" customWidth="1"/>
    <col min="15106" max="15106" width="68.7109375" customWidth="1"/>
    <col min="15107" max="15111" width="0" hidden="1" customWidth="1"/>
    <col min="15112" max="15112" width="15.7109375" customWidth="1"/>
    <col min="15361" max="15361" width="22" customWidth="1"/>
    <col min="15362" max="15362" width="68.7109375" customWidth="1"/>
    <col min="15363" max="15367" width="0" hidden="1" customWidth="1"/>
    <col min="15368" max="15368" width="15.7109375" customWidth="1"/>
    <col min="15617" max="15617" width="22" customWidth="1"/>
    <col min="15618" max="15618" width="68.7109375" customWidth="1"/>
    <col min="15619" max="15623" width="0" hidden="1" customWidth="1"/>
    <col min="15624" max="15624" width="15.7109375" customWidth="1"/>
    <col min="15873" max="15873" width="22" customWidth="1"/>
    <col min="15874" max="15874" width="68.7109375" customWidth="1"/>
    <col min="15875" max="15879" width="0" hidden="1" customWidth="1"/>
    <col min="15880" max="15880" width="15.7109375" customWidth="1"/>
    <col min="16129" max="16129" width="22" customWidth="1"/>
    <col min="16130" max="16130" width="68.7109375" customWidth="1"/>
    <col min="16131" max="16135" width="0" hidden="1" customWidth="1"/>
    <col min="16136" max="16136" width="15.7109375" customWidth="1"/>
  </cols>
  <sheetData>
    <row r="1" spans="1:19" ht="15.75">
      <c r="A1" s="203" t="s">
        <v>99</v>
      </c>
      <c r="B1" s="203"/>
      <c r="C1" s="203"/>
      <c r="D1" s="203"/>
      <c r="E1" s="203"/>
      <c r="F1" s="203"/>
      <c r="G1" s="203"/>
      <c r="H1" s="203"/>
    </row>
    <row r="2" spans="1:19">
      <c r="A2" s="130"/>
      <c r="B2" s="131"/>
      <c r="C2" s="132"/>
      <c r="D2" s="133"/>
      <c r="E2" s="104"/>
    </row>
    <row r="3" spans="1:19" ht="28.5">
      <c r="A3" s="134" t="s">
        <v>100</v>
      </c>
      <c r="B3" s="105" t="s">
        <v>97</v>
      </c>
      <c r="C3" s="135"/>
      <c r="D3" s="135"/>
      <c r="E3" s="135"/>
      <c r="H3" s="135" t="str">
        <f>CONCATENATE("Plan za ", RIGHT(H4,4),".")</f>
        <v>Plan za 2025.</v>
      </c>
      <c r="I3" s="135" t="str">
        <f>CONCATENATE("Projekcija za ", RIGHT(I4,4),".")</f>
        <v>Projekcija za 2026.</v>
      </c>
      <c r="J3" s="135" t="str">
        <f>CONCATENATE("Projekcija za ", RIGHT(J4,4), ".")</f>
        <v>Projekcija za 2027.</v>
      </c>
    </row>
    <row r="4" spans="1:19" ht="55.15" hidden="1" customHeight="1">
      <c r="A4" s="57" t="s">
        <v>22</v>
      </c>
      <c r="B4" s="57" t="s">
        <v>22</v>
      </c>
      <c r="C4" s="57" t="s">
        <v>22</v>
      </c>
      <c r="D4" s="57" t="s">
        <v>22</v>
      </c>
      <c r="E4" s="57" t="s">
        <v>22</v>
      </c>
      <c r="F4" s="57" t="s">
        <v>22</v>
      </c>
      <c r="G4" s="57" t="s">
        <v>22</v>
      </c>
      <c r="H4" s="156" t="s">
        <v>101</v>
      </c>
      <c r="I4" s="156" t="s">
        <v>102</v>
      </c>
      <c r="J4" s="156" t="s">
        <v>103</v>
      </c>
    </row>
    <row r="5" spans="1:19" hidden="1">
      <c r="A5" s="86" t="s">
        <v>104</v>
      </c>
      <c r="B5" s="86" t="s">
        <v>22</v>
      </c>
      <c r="C5" s="157" t="s">
        <v>105</v>
      </c>
      <c r="D5" s="157" t="s">
        <v>105</v>
      </c>
      <c r="E5" s="86" t="s">
        <v>105</v>
      </c>
      <c r="F5" s="86" t="s">
        <v>105</v>
      </c>
      <c r="G5" s="86" t="s">
        <v>105</v>
      </c>
      <c r="H5" s="158" t="s">
        <v>29</v>
      </c>
      <c r="I5" s="158" t="s">
        <v>29</v>
      </c>
      <c r="J5" s="158" t="s">
        <v>29</v>
      </c>
      <c r="K5" s="159"/>
      <c r="L5" s="159"/>
    </row>
    <row r="6" spans="1:19">
      <c r="A6" s="120" t="s">
        <v>106</v>
      </c>
      <c r="B6" s="121" t="s">
        <v>107</v>
      </c>
      <c r="C6" s="160" t="s">
        <v>107</v>
      </c>
      <c r="D6" s="160" t="s">
        <v>22</v>
      </c>
      <c r="E6" s="161" t="s">
        <v>22</v>
      </c>
      <c r="F6" s="161" t="s">
        <v>22</v>
      </c>
      <c r="G6" s="161" t="s">
        <v>22</v>
      </c>
      <c r="H6" s="119">
        <v>1171593585</v>
      </c>
      <c r="I6" s="119">
        <v>968932915</v>
      </c>
      <c r="J6" s="119">
        <v>982373244</v>
      </c>
      <c r="K6" s="108"/>
      <c r="L6" s="108"/>
      <c r="M6" s="108"/>
      <c r="N6" s="108"/>
      <c r="O6" s="108"/>
      <c r="P6" s="108"/>
      <c r="Q6" s="108"/>
      <c r="R6" s="108"/>
      <c r="S6" s="108"/>
    </row>
    <row r="7" spans="1:19">
      <c r="A7" s="149" t="s">
        <v>108</v>
      </c>
      <c r="B7" s="150" t="s">
        <v>109</v>
      </c>
      <c r="C7" s="160" t="s">
        <v>22</v>
      </c>
      <c r="D7" s="160" t="s">
        <v>109</v>
      </c>
      <c r="E7" s="161" t="s">
        <v>22</v>
      </c>
      <c r="F7" s="161" t="s">
        <v>22</v>
      </c>
      <c r="G7" s="161" t="s">
        <v>22</v>
      </c>
      <c r="H7" s="119">
        <v>1169143585</v>
      </c>
      <c r="I7" s="119">
        <v>966482915</v>
      </c>
      <c r="J7" s="119">
        <v>979923244</v>
      </c>
      <c r="K7" s="108"/>
      <c r="L7" s="108"/>
      <c r="M7" s="108"/>
      <c r="N7" s="108"/>
      <c r="O7" s="108"/>
      <c r="P7" s="108"/>
      <c r="Q7" s="108"/>
      <c r="R7" s="108"/>
      <c r="S7" s="108"/>
    </row>
    <row r="8" spans="1:19">
      <c r="A8" s="162" t="s">
        <v>110</v>
      </c>
      <c r="B8" s="163" t="s">
        <v>111</v>
      </c>
      <c r="C8" s="160" t="s">
        <v>22</v>
      </c>
      <c r="D8" s="160" t="s">
        <v>22</v>
      </c>
      <c r="E8" s="161" t="s">
        <v>111</v>
      </c>
      <c r="F8" s="161" t="s">
        <v>22</v>
      </c>
      <c r="G8" s="161" t="s">
        <v>22</v>
      </c>
      <c r="H8" s="119">
        <v>45433970</v>
      </c>
      <c r="I8" s="119">
        <v>45084185</v>
      </c>
      <c r="J8" s="119">
        <v>45226640</v>
      </c>
      <c r="K8" s="108"/>
      <c r="L8" s="108"/>
      <c r="M8" s="108"/>
      <c r="N8" s="108"/>
      <c r="O8" s="108"/>
      <c r="P8" s="108"/>
      <c r="Q8" s="108"/>
      <c r="R8" s="108"/>
      <c r="S8" s="108"/>
    </row>
    <row r="9" spans="1:19">
      <c r="A9" s="164" t="s">
        <v>112</v>
      </c>
      <c r="B9" s="165" t="s">
        <v>113</v>
      </c>
      <c r="C9" s="160" t="s">
        <v>22</v>
      </c>
      <c r="D9" s="160" t="s">
        <v>22</v>
      </c>
      <c r="E9" s="161" t="s">
        <v>22</v>
      </c>
      <c r="F9" s="161" t="s">
        <v>113</v>
      </c>
      <c r="G9" s="161" t="s">
        <v>22</v>
      </c>
      <c r="H9" s="119">
        <v>38188848</v>
      </c>
      <c r="I9" s="119">
        <v>37865463</v>
      </c>
      <c r="J9" s="119">
        <v>38009818</v>
      </c>
      <c r="K9" s="108"/>
      <c r="L9" s="108"/>
      <c r="M9" s="108"/>
      <c r="N9" s="108"/>
      <c r="O9" s="108"/>
      <c r="P9" s="108"/>
      <c r="Q9" s="108"/>
      <c r="R9" s="108"/>
      <c r="S9" s="108"/>
    </row>
    <row r="10" spans="1:19">
      <c r="A10" s="166" t="s">
        <v>36</v>
      </c>
      <c r="B10" s="167" t="s">
        <v>37</v>
      </c>
      <c r="C10" s="168" t="s">
        <v>22</v>
      </c>
      <c r="D10" s="168" t="s">
        <v>22</v>
      </c>
      <c r="E10" s="169" t="s">
        <v>22</v>
      </c>
      <c r="F10" s="169" t="s">
        <v>22</v>
      </c>
      <c r="G10" s="169" t="s">
        <v>37</v>
      </c>
      <c r="H10" s="170">
        <v>37996884</v>
      </c>
      <c r="I10" s="170">
        <v>37673449</v>
      </c>
      <c r="J10" s="170">
        <v>37817804</v>
      </c>
      <c r="K10" s="127"/>
      <c r="L10" s="127"/>
      <c r="M10" s="127"/>
      <c r="N10" s="127"/>
      <c r="O10" s="127"/>
      <c r="P10" s="127"/>
      <c r="Q10" s="127"/>
      <c r="R10" s="127"/>
      <c r="S10" s="127"/>
    </row>
    <row r="11" spans="1:19">
      <c r="A11" s="171" t="s">
        <v>31</v>
      </c>
      <c r="B11" s="172" t="s">
        <v>32</v>
      </c>
      <c r="C11" s="173" t="s">
        <v>22</v>
      </c>
      <c r="D11" s="173" t="s">
        <v>22</v>
      </c>
      <c r="E11" s="174" t="s">
        <v>22</v>
      </c>
      <c r="F11" s="174" t="s">
        <v>22</v>
      </c>
      <c r="G11" s="174" t="s">
        <v>22</v>
      </c>
      <c r="H11" s="175">
        <v>37510363</v>
      </c>
      <c r="I11" s="175">
        <v>37416928</v>
      </c>
      <c r="J11" s="175">
        <v>37561283</v>
      </c>
      <c r="K11" s="100"/>
      <c r="L11" s="100"/>
      <c r="M11" s="100"/>
      <c r="N11" s="100"/>
      <c r="O11" s="100"/>
      <c r="P11" s="100"/>
      <c r="Q11" s="100"/>
      <c r="R11" s="100"/>
      <c r="S11" s="100"/>
    </row>
    <row r="12" spans="1:19">
      <c r="A12" s="176" t="s">
        <v>34</v>
      </c>
      <c r="B12" s="172" t="s">
        <v>35</v>
      </c>
      <c r="C12" s="173" t="s">
        <v>22</v>
      </c>
      <c r="D12" s="173" t="s">
        <v>22</v>
      </c>
      <c r="E12" s="174" t="s">
        <v>22</v>
      </c>
      <c r="F12" s="174" t="s">
        <v>22</v>
      </c>
      <c r="G12" s="174" t="s">
        <v>22</v>
      </c>
      <c r="H12" s="177">
        <v>28771871</v>
      </c>
      <c r="I12" s="177">
        <v>28771871</v>
      </c>
      <c r="J12" s="177">
        <v>28771871</v>
      </c>
      <c r="K12" s="100"/>
      <c r="L12" s="100"/>
      <c r="M12" s="100"/>
      <c r="N12" s="100"/>
      <c r="O12" s="100"/>
      <c r="P12" s="100"/>
      <c r="Q12" s="100"/>
      <c r="R12" s="100"/>
      <c r="S12" s="100"/>
    </row>
    <row r="13" spans="1:19">
      <c r="A13" s="176" t="s">
        <v>48</v>
      </c>
      <c r="B13" s="172" t="s">
        <v>49</v>
      </c>
      <c r="C13" s="173" t="s">
        <v>22</v>
      </c>
      <c r="D13" s="173" t="s">
        <v>22</v>
      </c>
      <c r="E13" s="174" t="s">
        <v>22</v>
      </c>
      <c r="F13" s="174" t="s">
        <v>22</v>
      </c>
      <c r="G13" s="174" t="s">
        <v>22</v>
      </c>
      <c r="H13" s="177">
        <v>8658926</v>
      </c>
      <c r="I13" s="177">
        <v>8545515</v>
      </c>
      <c r="J13" s="177">
        <v>8689870</v>
      </c>
      <c r="K13" s="100"/>
      <c r="L13" s="100"/>
      <c r="M13" s="100"/>
      <c r="N13" s="100"/>
      <c r="O13" s="100"/>
      <c r="P13" s="100"/>
      <c r="Q13" s="100"/>
      <c r="R13" s="100"/>
      <c r="S13" s="100"/>
    </row>
    <row r="14" spans="1:19">
      <c r="A14" s="176" t="s">
        <v>55</v>
      </c>
      <c r="B14" s="172" t="s">
        <v>56</v>
      </c>
      <c r="C14" s="173" t="s">
        <v>22</v>
      </c>
      <c r="D14" s="173" t="s">
        <v>22</v>
      </c>
      <c r="E14" s="174" t="s">
        <v>22</v>
      </c>
      <c r="F14" s="174" t="s">
        <v>22</v>
      </c>
      <c r="G14" s="174" t="s">
        <v>22</v>
      </c>
      <c r="H14" s="177">
        <v>79566</v>
      </c>
      <c r="I14" s="177">
        <v>99542</v>
      </c>
      <c r="J14" s="177">
        <v>99542</v>
      </c>
      <c r="K14" s="100"/>
      <c r="L14" s="100"/>
      <c r="M14" s="100"/>
      <c r="N14" s="100"/>
      <c r="O14" s="100"/>
      <c r="P14" s="100"/>
      <c r="Q14" s="100"/>
      <c r="R14" s="100"/>
      <c r="S14" s="100"/>
    </row>
    <row r="15" spans="1:19">
      <c r="A15" s="171" t="s">
        <v>63</v>
      </c>
      <c r="B15" s="172" t="s">
        <v>64</v>
      </c>
      <c r="C15" s="173" t="s">
        <v>22</v>
      </c>
      <c r="D15" s="173" t="s">
        <v>22</v>
      </c>
      <c r="E15" s="174" t="s">
        <v>22</v>
      </c>
      <c r="F15" s="174" t="s">
        <v>22</v>
      </c>
      <c r="G15" s="174" t="s">
        <v>22</v>
      </c>
      <c r="H15" s="175">
        <v>486521</v>
      </c>
      <c r="I15" s="175">
        <v>256521</v>
      </c>
      <c r="J15" s="175">
        <v>256521</v>
      </c>
      <c r="K15" s="100"/>
      <c r="L15" s="100"/>
      <c r="M15" s="100"/>
      <c r="N15" s="100"/>
      <c r="O15" s="100"/>
      <c r="P15" s="100"/>
      <c r="Q15" s="100"/>
      <c r="R15" s="100"/>
      <c r="S15" s="100"/>
    </row>
    <row r="16" spans="1:19">
      <c r="A16" s="176" t="s">
        <v>67</v>
      </c>
      <c r="B16" s="172" t="s">
        <v>68</v>
      </c>
      <c r="C16" s="173" t="s">
        <v>22</v>
      </c>
      <c r="D16" s="173" t="s">
        <v>22</v>
      </c>
      <c r="E16" s="174" t="s">
        <v>22</v>
      </c>
      <c r="F16" s="174" t="s">
        <v>22</v>
      </c>
      <c r="G16" s="174" t="s">
        <v>22</v>
      </c>
      <c r="H16" s="177">
        <v>486521</v>
      </c>
      <c r="I16" s="177">
        <v>256521</v>
      </c>
      <c r="J16" s="177">
        <v>256521</v>
      </c>
      <c r="K16" s="100"/>
      <c r="L16" s="100"/>
      <c r="M16" s="100"/>
      <c r="N16" s="100"/>
      <c r="O16" s="100"/>
      <c r="P16" s="100"/>
      <c r="Q16" s="100"/>
      <c r="R16" s="100"/>
      <c r="S16" s="100"/>
    </row>
    <row r="17" spans="1:19">
      <c r="A17" s="166" t="s">
        <v>34</v>
      </c>
      <c r="B17" s="167" t="s">
        <v>50</v>
      </c>
      <c r="C17" s="168" t="s">
        <v>22</v>
      </c>
      <c r="D17" s="168" t="s">
        <v>22</v>
      </c>
      <c r="E17" s="169" t="s">
        <v>22</v>
      </c>
      <c r="F17" s="169" t="s">
        <v>22</v>
      </c>
      <c r="G17" s="169" t="s">
        <v>50</v>
      </c>
      <c r="H17" s="170">
        <v>102197</v>
      </c>
      <c r="I17" s="170">
        <v>102197</v>
      </c>
      <c r="J17" s="170">
        <v>102197</v>
      </c>
      <c r="K17" s="127"/>
      <c r="L17" s="127"/>
      <c r="M17" s="127"/>
      <c r="N17" s="127"/>
      <c r="O17" s="127"/>
      <c r="P17" s="127"/>
      <c r="Q17" s="127"/>
      <c r="R17" s="127"/>
      <c r="S17" s="127"/>
    </row>
    <row r="18" spans="1:19">
      <c r="A18" s="171" t="s">
        <v>31</v>
      </c>
      <c r="B18" s="172" t="s">
        <v>32</v>
      </c>
      <c r="C18" s="173" t="s">
        <v>22</v>
      </c>
      <c r="D18" s="173" t="s">
        <v>22</v>
      </c>
      <c r="E18" s="174" t="s">
        <v>22</v>
      </c>
      <c r="F18" s="174" t="s">
        <v>22</v>
      </c>
      <c r="G18" s="174" t="s">
        <v>22</v>
      </c>
      <c r="H18" s="175">
        <v>102197</v>
      </c>
      <c r="I18" s="175">
        <v>102197</v>
      </c>
      <c r="J18" s="175">
        <v>102197</v>
      </c>
      <c r="K18" s="100"/>
      <c r="L18" s="100"/>
      <c r="M18" s="100"/>
      <c r="N18" s="100"/>
      <c r="O18" s="100"/>
      <c r="P18" s="100"/>
      <c r="Q18" s="100"/>
      <c r="R18" s="100"/>
      <c r="S18" s="100"/>
    </row>
    <row r="19" spans="1:19">
      <c r="A19" s="176" t="s">
        <v>48</v>
      </c>
      <c r="B19" s="172" t="s">
        <v>49</v>
      </c>
      <c r="C19" s="173" t="s">
        <v>22</v>
      </c>
      <c r="D19" s="173" t="s">
        <v>22</v>
      </c>
      <c r="E19" s="174" t="s">
        <v>22</v>
      </c>
      <c r="F19" s="174" t="s">
        <v>22</v>
      </c>
      <c r="G19" s="174" t="s">
        <v>22</v>
      </c>
      <c r="H19" s="177">
        <v>102197</v>
      </c>
      <c r="I19" s="177">
        <v>102197</v>
      </c>
      <c r="J19" s="177">
        <v>102197</v>
      </c>
      <c r="K19" s="100"/>
      <c r="L19" s="100"/>
      <c r="M19" s="100"/>
      <c r="N19" s="100"/>
      <c r="O19" s="100"/>
      <c r="P19" s="100"/>
      <c r="Q19" s="100"/>
      <c r="R19" s="100"/>
      <c r="S19" s="100"/>
    </row>
    <row r="20" spans="1:19">
      <c r="A20" s="166" t="s">
        <v>51</v>
      </c>
      <c r="B20" s="167" t="s">
        <v>52</v>
      </c>
      <c r="C20" s="168" t="s">
        <v>22</v>
      </c>
      <c r="D20" s="168" t="s">
        <v>22</v>
      </c>
      <c r="E20" s="169" t="s">
        <v>22</v>
      </c>
      <c r="F20" s="169" t="s">
        <v>22</v>
      </c>
      <c r="G20" s="169" t="s">
        <v>52</v>
      </c>
      <c r="H20" s="170">
        <v>39817</v>
      </c>
      <c r="I20" s="170">
        <v>39817</v>
      </c>
      <c r="J20" s="170">
        <v>39817</v>
      </c>
      <c r="K20" s="127"/>
      <c r="L20" s="127"/>
      <c r="M20" s="127"/>
      <c r="N20" s="127"/>
      <c r="O20" s="127"/>
      <c r="P20" s="127"/>
      <c r="Q20" s="127"/>
      <c r="R20" s="127"/>
      <c r="S20" s="127"/>
    </row>
    <row r="21" spans="1:19">
      <c r="A21" s="171" t="s">
        <v>31</v>
      </c>
      <c r="B21" s="172" t="s">
        <v>32</v>
      </c>
      <c r="C21" s="173" t="s">
        <v>22</v>
      </c>
      <c r="D21" s="173" t="s">
        <v>22</v>
      </c>
      <c r="E21" s="174" t="s">
        <v>22</v>
      </c>
      <c r="F21" s="174" t="s">
        <v>22</v>
      </c>
      <c r="G21" s="174" t="s">
        <v>22</v>
      </c>
      <c r="H21" s="175">
        <v>39817</v>
      </c>
      <c r="I21" s="175">
        <v>39817</v>
      </c>
      <c r="J21" s="175">
        <v>39817</v>
      </c>
      <c r="K21" s="100"/>
      <c r="L21" s="100"/>
      <c r="M21" s="100"/>
      <c r="N21" s="100"/>
      <c r="O21" s="100"/>
      <c r="P21" s="100"/>
      <c r="Q21" s="100"/>
      <c r="R21" s="100"/>
      <c r="S21" s="100"/>
    </row>
    <row r="22" spans="1:19">
      <c r="A22" s="176" t="s">
        <v>48</v>
      </c>
      <c r="B22" s="172" t="s">
        <v>49</v>
      </c>
      <c r="C22" s="173" t="s">
        <v>22</v>
      </c>
      <c r="D22" s="173" t="s">
        <v>22</v>
      </c>
      <c r="E22" s="174" t="s">
        <v>22</v>
      </c>
      <c r="F22" s="174" t="s">
        <v>22</v>
      </c>
      <c r="G22" s="174" t="s">
        <v>22</v>
      </c>
      <c r="H22" s="177">
        <v>39817</v>
      </c>
      <c r="I22" s="177">
        <v>39817</v>
      </c>
      <c r="J22" s="177">
        <v>39817</v>
      </c>
      <c r="K22" s="100"/>
      <c r="L22" s="100"/>
      <c r="M22" s="100"/>
      <c r="N22" s="100"/>
      <c r="O22" s="100"/>
      <c r="P22" s="100"/>
      <c r="Q22" s="100"/>
      <c r="R22" s="100"/>
      <c r="S22" s="100"/>
    </row>
    <row r="23" spans="1:19">
      <c r="A23" s="178" t="s">
        <v>40</v>
      </c>
      <c r="B23" s="167" t="s">
        <v>41</v>
      </c>
      <c r="C23" s="168" t="s">
        <v>22</v>
      </c>
      <c r="D23" s="168" t="s">
        <v>22</v>
      </c>
      <c r="E23" s="168" t="s">
        <v>22</v>
      </c>
      <c r="F23" s="168" t="s">
        <v>22</v>
      </c>
      <c r="G23" s="169" t="s">
        <v>41</v>
      </c>
      <c r="H23" s="170">
        <v>49950</v>
      </c>
      <c r="I23" s="170">
        <v>50000</v>
      </c>
      <c r="J23" s="170">
        <v>50000</v>
      </c>
      <c r="K23" s="127"/>
      <c r="L23" s="127"/>
      <c r="M23" s="127"/>
      <c r="N23" s="127"/>
      <c r="O23" s="127"/>
      <c r="P23" s="127"/>
      <c r="Q23" s="127"/>
      <c r="R23" s="127"/>
      <c r="S23" s="127"/>
    </row>
    <row r="24" spans="1:19">
      <c r="A24" s="179" t="s">
        <v>31</v>
      </c>
      <c r="B24" s="172" t="s">
        <v>32</v>
      </c>
      <c r="C24" s="173" t="s">
        <v>22</v>
      </c>
      <c r="D24" s="173" t="s">
        <v>22</v>
      </c>
      <c r="E24" s="173" t="s">
        <v>22</v>
      </c>
      <c r="F24" s="173" t="s">
        <v>22</v>
      </c>
      <c r="G24" s="174" t="s">
        <v>22</v>
      </c>
      <c r="H24" s="175">
        <v>49950</v>
      </c>
      <c r="I24" s="175">
        <v>50000</v>
      </c>
      <c r="J24" s="175">
        <v>50000</v>
      </c>
      <c r="K24" s="100"/>
      <c r="L24" s="100"/>
      <c r="M24" s="100"/>
      <c r="N24" s="100"/>
      <c r="O24" s="100"/>
      <c r="P24" s="100"/>
      <c r="Q24" s="100"/>
      <c r="R24" s="100"/>
      <c r="S24" s="100"/>
    </row>
    <row r="25" spans="1:19">
      <c r="A25" s="180" t="s">
        <v>34</v>
      </c>
      <c r="B25" s="172" t="s">
        <v>35</v>
      </c>
      <c r="C25" s="173" t="s">
        <v>22</v>
      </c>
      <c r="D25" s="173" t="s">
        <v>22</v>
      </c>
      <c r="E25" s="173" t="s">
        <v>22</v>
      </c>
      <c r="F25" s="173" t="s">
        <v>22</v>
      </c>
      <c r="G25" s="174" t="s">
        <v>22</v>
      </c>
      <c r="H25" s="177">
        <v>29950</v>
      </c>
      <c r="I25" s="177">
        <v>30000</v>
      </c>
      <c r="J25" s="177">
        <v>30000</v>
      </c>
      <c r="K25" s="100"/>
      <c r="L25" s="100"/>
      <c r="M25" s="100"/>
      <c r="N25" s="100"/>
      <c r="O25" s="100"/>
      <c r="P25" s="100"/>
      <c r="Q25" s="100"/>
      <c r="R25" s="100"/>
      <c r="S25" s="100"/>
    </row>
    <row r="26" spans="1:19">
      <c r="A26" s="180" t="s">
        <v>48</v>
      </c>
      <c r="B26" s="172" t="s">
        <v>49</v>
      </c>
      <c r="C26" s="173" t="s">
        <v>22</v>
      </c>
      <c r="D26" s="173" t="s">
        <v>22</v>
      </c>
      <c r="E26" s="173" t="s">
        <v>22</v>
      </c>
      <c r="F26" s="173" t="s">
        <v>22</v>
      </c>
      <c r="G26" s="174" t="s">
        <v>22</v>
      </c>
      <c r="H26" s="177">
        <v>20000</v>
      </c>
      <c r="I26" s="177">
        <v>20000</v>
      </c>
      <c r="J26" s="177">
        <v>20000</v>
      </c>
      <c r="K26" s="100"/>
      <c r="L26" s="100"/>
      <c r="M26" s="100"/>
      <c r="N26" s="100"/>
      <c r="O26" s="100"/>
      <c r="P26" s="100"/>
      <c r="Q26" s="100"/>
      <c r="R26" s="100"/>
      <c r="S26" s="100"/>
    </row>
    <row r="27" spans="1:19">
      <c r="A27" s="181" t="s">
        <v>114</v>
      </c>
      <c r="B27" s="165" t="s">
        <v>115</v>
      </c>
      <c r="C27" s="160" t="s">
        <v>22</v>
      </c>
      <c r="D27" s="160" t="s">
        <v>22</v>
      </c>
      <c r="E27" s="160" t="s">
        <v>22</v>
      </c>
      <c r="F27" s="160" t="s">
        <v>116</v>
      </c>
      <c r="G27" s="161" t="s">
        <v>22</v>
      </c>
      <c r="H27" s="119">
        <v>798000</v>
      </c>
      <c r="I27" s="119">
        <v>798000</v>
      </c>
      <c r="J27" s="119">
        <v>796000</v>
      </c>
      <c r="K27" s="108"/>
      <c r="L27" s="108"/>
      <c r="M27" s="108"/>
      <c r="N27" s="108"/>
      <c r="O27" s="108"/>
      <c r="P27" s="108"/>
      <c r="Q27" s="108"/>
      <c r="R27" s="108"/>
      <c r="S27" s="108"/>
    </row>
    <row r="28" spans="1:19">
      <c r="A28" s="178" t="s">
        <v>40</v>
      </c>
      <c r="B28" s="167" t="s">
        <v>41</v>
      </c>
      <c r="C28" s="168" t="s">
        <v>22</v>
      </c>
      <c r="D28" s="168" t="s">
        <v>22</v>
      </c>
      <c r="E28" s="168" t="s">
        <v>22</v>
      </c>
      <c r="F28" s="168" t="s">
        <v>22</v>
      </c>
      <c r="G28" s="169" t="s">
        <v>41</v>
      </c>
      <c r="H28" s="170">
        <v>798000</v>
      </c>
      <c r="I28" s="170">
        <v>798000</v>
      </c>
      <c r="J28" s="170">
        <v>796000</v>
      </c>
      <c r="K28" s="127"/>
      <c r="L28" s="127"/>
      <c r="M28" s="127"/>
      <c r="N28" s="127"/>
      <c r="O28" s="127"/>
      <c r="P28" s="127"/>
      <c r="Q28" s="127"/>
      <c r="R28" s="127"/>
      <c r="S28" s="127"/>
    </row>
    <row r="29" spans="1:19">
      <c r="A29" s="179" t="s">
        <v>31</v>
      </c>
      <c r="B29" s="172" t="s">
        <v>32</v>
      </c>
      <c r="C29" s="173" t="s">
        <v>22</v>
      </c>
      <c r="D29" s="173" t="s">
        <v>22</v>
      </c>
      <c r="E29" s="173" t="s">
        <v>22</v>
      </c>
      <c r="F29" s="173" t="s">
        <v>22</v>
      </c>
      <c r="G29" s="174" t="s">
        <v>22</v>
      </c>
      <c r="H29" s="175">
        <v>743000</v>
      </c>
      <c r="I29" s="175">
        <v>743000</v>
      </c>
      <c r="J29" s="175">
        <v>781000</v>
      </c>
      <c r="K29" s="100"/>
      <c r="L29" s="100"/>
      <c r="M29" s="100"/>
      <c r="N29" s="100"/>
      <c r="O29" s="100"/>
      <c r="P29" s="100"/>
      <c r="Q29" s="100"/>
      <c r="R29" s="100"/>
      <c r="S29" s="100"/>
    </row>
    <row r="30" spans="1:19">
      <c r="A30" s="180" t="s">
        <v>34</v>
      </c>
      <c r="B30" s="172" t="s">
        <v>35</v>
      </c>
      <c r="C30" s="173" t="s">
        <v>22</v>
      </c>
      <c r="D30" s="173" t="s">
        <v>22</v>
      </c>
      <c r="E30" s="173" t="s">
        <v>22</v>
      </c>
      <c r="F30" s="173" t="s">
        <v>22</v>
      </c>
      <c r="G30" s="174" t="s">
        <v>22</v>
      </c>
      <c r="H30" s="177">
        <v>8000</v>
      </c>
      <c r="I30" s="177">
        <v>8000</v>
      </c>
      <c r="J30" s="177">
        <v>8000</v>
      </c>
      <c r="K30" s="100"/>
      <c r="L30" s="100"/>
      <c r="M30" s="100"/>
      <c r="N30" s="100"/>
      <c r="O30" s="100"/>
      <c r="P30" s="100"/>
      <c r="Q30" s="100"/>
      <c r="R30" s="100"/>
      <c r="S30" s="100"/>
    </row>
    <row r="31" spans="1:19">
      <c r="A31" s="180" t="s">
        <v>48</v>
      </c>
      <c r="B31" s="172" t="s">
        <v>49</v>
      </c>
      <c r="C31" s="173" t="s">
        <v>22</v>
      </c>
      <c r="D31" s="173" t="s">
        <v>22</v>
      </c>
      <c r="E31" s="173" t="s">
        <v>22</v>
      </c>
      <c r="F31" s="173" t="s">
        <v>22</v>
      </c>
      <c r="G31" s="174" t="s">
        <v>22</v>
      </c>
      <c r="H31" s="177">
        <v>735000</v>
      </c>
      <c r="I31" s="177">
        <v>735000</v>
      </c>
      <c r="J31" s="177">
        <v>773000</v>
      </c>
      <c r="K31" s="100"/>
      <c r="L31" s="100"/>
      <c r="M31" s="100"/>
      <c r="N31" s="100"/>
      <c r="O31" s="100"/>
      <c r="P31" s="100"/>
      <c r="Q31" s="100"/>
      <c r="R31" s="100"/>
      <c r="S31" s="100"/>
    </row>
    <row r="32" spans="1:19">
      <c r="A32" s="179" t="s">
        <v>63</v>
      </c>
      <c r="B32" s="172" t="s">
        <v>64</v>
      </c>
      <c r="C32" s="173" t="s">
        <v>22</v>
      </c>
      <c r="D32" s="173" t="s">
        <v>22</v>
      </c>
      <c r="E32" s="173" t="s">
        <v>22</v>
      </c>
      <c r="F32" s="173" t="s">
        <v>22</v>
      </c>
      <c r="G32" s="174" t="s">
        <v>22</v>
      </c>
      <c r="H32" s="175">
        <v>55000</v>
      </c>
      <c r="I32" s="175">
        <v>55000</v>
      </c>
      <c r="J32" s="175">
        <v>15000</v>
      </c>
      <c r="K32" s="100"/>
      <c r="L32" s="100"/>
      <c r="M32" s="100"/>
      <c r="N32" s="100"/>
      <c r="O32" s="100"/>
      <c r="P32" s="100"/>
      <c r="Q32" s="100"/>
      <c r="R32" s="100"/>
      <c r="S32" s="100"/>
    </row>
    <row r="33" spans="1:19">
      <c r="A33" s="180" t="s">
        <v>67</v>
      </c>
      <c r="B33" s="172" t="s">
        <v>68</v>
      </c>
      <c r="C33" s="173" t="s">
        <v>22</v>
      </c>
      <c r="D33" s="173" t="s">
        <v>22</v>
      </c>
      <c r="E33" s="173" t="s">
        <v>22</v>
      </c>
      <c r="F33" s="173" t="s">
        <v>22</v>
      </c>
      <c r="G33" s="174" t="s">
        <v>22</v>
      </c>
      <c r="H33" s="177">
        <v>55000</v>
      </c>
      <c r="I33" s="177">
        <v>55000</v>
      </c>
      <c r="J33" s="177">
        <v>15000</v>
      </c>
      <c r="K33" s="100"/>
      <c r="L33" s="100"/>
      <c r="M33" s="100"/>
      <c r="N33" s="100"/>
      <c r="O33" s="100"/>
      <c r="P33" s="100"/>
      <c r="Q33" s="100"/>
      <c r="R33" s="100"/>
      <c r="S33" s="100"/>
    </row>
    <row r="34" spans="1:19">
      <c r="A34" s="181" t="s">
        <v>117</v>
      </c>
      <c r="B34" s="165" t="s">
        <v>118</v>
      </c>
      <c r="C34" s="160" t="s">
        <v>22</v>
      </c>
      <c r="D34" s="160" t="s">
        <v>22</v>
      </c>
      <c r="E34" s="160" t="s">
        <v>22</v>
      </c>
      <c r="F34" s="160" t="s">
        <v>118</v>
      </c>
      <c r="G34" s="161" t="s">
        <v>22</v>
      </c>
      <c r="H34" s="119">
        <v>766600</v>
      </c>
      <c r="I34" s="119">
        <v>766600</v>
      </c>
      <c r="J34" s="119">
        <v>766700</v>
      </c>
      <c r="K34" s="108"/>
      <c r="L34" s="108"/>
      <c r="M34" s="108"/>
      <c r="N34" s="108"/>
      <c r="O34" s="108"/>
      <c r="P34" s="108"/>
      <c r="Q34" s="108"/>
      <c r="R34" s="108"/>
      <c r="S34" s="108"/>
    </row>
    <row r="35" spans="1:19">
      <c r="A35" s="178" t="s">
        <v>36</v>
      </c>
      <c r="B35" s="167" t="s">
        <v>37</v>
      </c>
      <c r="C35" s="168" t="s">
        <v>22</v>
      </c>
      <c r="D35" s="168" t="s">
        <v>22</v>
      </c>
      <c r="E35" s="168" t="s">
        <v>22</v>
      </c>
      <c r="F35" s="168" t="s">
        <v>22</v>
      </c>
      <c r="G35" s="169" t="s">
        <v>37</v>
      </c>
      <c r="H35" s="170">
        <v>766600</v>
      </c>
      <c r="I35" s="170">
        <v>766600</v>
      </c>
      <c r="J35" s="170">
        <v>766700</v>
      </c>
      <c r="K35" s="127"/>
      <c r="L35" s="127"/>
      <c r="M35" s="127"/>
      <c r="N35" s="127"/>
      <c r="O35" s="127"/>
      <c r="P35" s="127"/>
      <c r="Q35" s="127"/>
      <c r="R35" s="127"/>
      <c r="S35" s="127"/>
    </row>
    <row r="36" spans="1:19">
      <c r="A36" s="179" t="s">
        <v>31</v>
      </c>
      <c r="B36" s="172" t="s">
        <v>32</v>
      </c>
      <c r="C36" s="173" t="s">
        <v>22</v>
      </c>
      <c r="D36" s="173" t="s">
        <v>22</v>
      </c>
      <c r="E36" s="173" t="s">
        <v>22</v>
      </c>
      <c r="F36" s="173" t="s">
        <v>22</v>
      </c>
      <c r="G36" s="174" t="s">
        <v>22</v>
      </c>
      <c r="H36" s="175">
        <v>766600</v>
      </c>
      <c r="I36" s="175">
        <v>766600</v>
      </c>
      <c r="J36" s="175">
        <v>766700</v>
      </c>
      <c r="K36" s="100"/>
      <c r="L36" s="100"/>
      <c r="M36" s="100"/>
      <c r="N36" s="100"/>
      <c r="O36" s="100"/>
      <c r="P36" s="100"/>
      <c r="Q36" s="100"/>
      <c r="R36" s="100"/>
      <c r="S36" s="100"/>
    </row>
    <row r="37" spans="1:19">
      <c r="A37" s="180" t="s">
        <v>48</v>
      </c>
      <c r="B37" s="172" t="s">
        <v>49</v>
      </c>
      <c r="C37" s="173" t="s">
        <v>22</v>
      </c>
      <c r="D37" s="173" t="s">
        <v>22</v>
      </c>
      <c r="E37" s="173" t="s">
        <v>22</v>
      </c>
      <c r="F37" s="173" t="s">
        <v>22</v>
      </c>
      <c r="G37" s="174" t="s">
        <v>22</v>
      </c>
      <c r="H37" s="177">
        <v>766600</v>
      </c>
      <c r="I37" s="177">
        <v>766600</v>
      </c>
      <c r="J37" s="177">
        <v>766700</v>
      </c>
      <c r="K37" s="100"/>
      <c r="L37" s="100"/>
      <c r="M37" s="100"/>
      <c r="N37" s="100"/>
      <c r="O37" s="100"/>
      <c r="P37" s="100"/>
      <c r="Q37" s="100"/>
      <c r="R37" s="100"/>
      <c r="S37" s="100"/>
    </row>
    <row r="38" spans="1:19">
      <c r="A38" s="181" t="s">
        <v>119</v>
      </c>
      <c r="B38" s="165" t="s">
        <v>120</v>
      </c>
      <c r="C38" s="160" t="s">
        <v>22</v>
      </c>
      <c r="D38" s="160" t="s">
        <v>22</v>
      </c>
      <c r="E38" s="160" t="s">
        <v>22</v>
      </c>
      <c r="F38" s="160" t="s">
        <v>121</v>
      </c>
      <c r="G38" s="161" t="s">
        <v>22</v>
      </c>
      <c r="H38" s="119">
        <v>570000</v>
      </c>
      <c r="I38" s="119">
        <v>550000</v>
      </c>
      <c r="J38" s="119">
        <v>550000</v>
      </c>
      <c r="K38" s="108"/>
      <c r="L38" s="108"/>
      <c r="M38" s="108"/>
      <c r="N38" s="108"/>
      <c r="O38" s="108"/>
      <c r="P38" s="108"/>
      <c r="Q38" s="108"/>
      <c r="R38" s="108"/>
      <c r="S38" s="108"/>
    </row>
    <row r="39" spans="1:19">
      <c r="A39" s="178" t="s">
        <v>36</v>
      </c>
      <c r="B39" s="167" t="s">
        <v>37</v>
      </c>
      <c r="C39" s="168" t="s">
        <v>22</v>
      </c>
      <c r="D39" s="168" t="s">
        <v>22</v>
      </c>
      <c r="E39" s="168" t="s">
        <v>22</v>
      </c>
      <c r="F39" s="168" t="s">
        <v>22</v>
      </c>
      <c r="G39" s="169" t="s">
        <v>37</v>
      </c>
      <c r="H39" s="170">
        <v>570000</v>
      </c>
      <c r="I39" s="170">
        <v>550000</v>
      </c>
      <c r="J39" s="170">
        <v>550000</v>
      </c>
      <c r="K39" s="127"/>
      <c r="L39" s="127"/>
      <c r="M39" s="127"/>
      <c r="N39" s="127"/>
      <c r="O39" s="127"/>
      <c r="P39" s="127"/>
      <c r="Q39" s="127"/>
      <c r="R39" s="127"/>
      <c r="S39" s="127"/>
    </row>
    <row r="40" spans="1:19">
      <c r="A40" s="179" t="s">
        <v>31</v>
      </c>
      <c r="B40" s="172" t="s">
        <v>32</v>
      </c>
      <c r="C40" s="173" t="s">
        <v>22</v>
      </c>
      <c r="D40" s="173" t="s">
        <v>22</v>
      </c>
      <c r="E40" s="173" t="s">
        <v>22</v>
      </c>
      <c r="F40" s="173" t="s">
        <v>22</v>
      </c>
      <c r="G40" s="174" t="s">
        <v>22</v>
      </c>
      <c r="H40" s="175">
        <v>570000</v>
      </c>
      <c r="I40" s="175">
        <v>550000</v>
      </c>
      <c r="J40" s="175">
        <v>550000</v>
      </c>
      <c r="K40" s="100"/>
      <c r="L40" s="100"/>
      <c r="M40" s="100"/>
      <c r="N40" s="100"/>
      <c r="O40" s="100"/>
      <c r="P40" s="100"/>
      <c r="Q40" s="100"/>
      <c r="R40" s="100"/>
      <c r="S40" s="100"/>
    </row>
    <row r="41" spans="1:19">
      <c r="A41" s="180" t="s">
        <v>48</v>
      </c>
      <c r="B41" s="172" t="s">
        <v>49</v>
      </c>
      <c r="C41" s="173" t="s">
        <v>22</v>
      </c>
      <c r="D41" s="173" t="s">
        <v>22</v>
      </c>
      <c r="E41" s="173" t="s">
        <v>22</v>
      </c>
      <c r="F41" s="173" t="s">
        <v>22</v>
      </c>
      <c r="G41" s="174" t="s">
        <v>22</v>
      </c>
      <c r="H41" s="177">
        <v>500000</v>
      </c>
      <c r="I41" s="177">
        <v>500000</v>
      </c>
      <c r="J41" s="177">
        <v>500000</v>
      </c>
      <c r="K41" s="100"/>
      <c r="L41" s="100"/>
      <c r="M41" s="100"/>
      <c r="N41" s="100"/>
      <c r="O41" s="100"/>
      <c r="P41" s="100"/>
      <c r="Q41" s="100"/>
      <c r="R41" s="100"/>
      <c r="S41" s="100"/>
    </row>
    <row r="42" spans="1:19">
      <c r="A42" s="180" t="s">
        <v>61</v>
      </c>
      <c r="B42" s="172" t="s">
        <v>62</v>
      </c>
      <c r="C42" s="173" t="s">
        <v>22</v>
      </c>
      <c r="D42" s="173" t="s">
        <v>22</v>
      </c>
      <c r="E42" s="173" t="s">
        <v>22</v>
      </c>
      <c r="F42" s="173" t="s">
        <v>22</v>
      </c>
      <c r="G42" s="174" t="s">
        <v>22</v>
      </c>
      <c r="H42" s="177">
        <v>70000</v>
      </c>
      <c r="I42" s="177">
        <v>50000</v>
      </c>
      <c r="J42" s="177">
        <v>50000</v>
      </c>
      <c r="K42" s="100"/>
      <c r="L42" s="100"/>
      <c r="M42" s="100"/>
      <c r="N42" s="100"/>
      <c r="O42" s="100"/>
      <c r="P42" s="100"/>
      <c r="Q42" s="100"/>
      <c r="R42" s="100"/>
      <c r="S42" s="100"/>
    </row>
    <row r="43" spans="1:19">
      <c r="A43" s="181" t="s">
        <v>122</v>
      </c>
      <c r="B43" s="165" t="s">
        <v>123</v>
      </c>
      <c r="C43" s="160" t="s">
        <v>22</v>
      </c>
      <c r="D43" s="160" t="s">
        <v>22</v>
      </c>
      <c r="E43" s="160" t="s">
        <v>22</v>
      </c>
      <c r="F43" s="160" t="s">
        <v>123</v>
      </c>
      <c r="G43" s="161" t="s">
        <v>22</v>
      </c>
      <c r="H43" s="119">
        <v>200000</v>
      </c>
      <c r="I43" s="119">
        <v>200000</v>
      </c>
      <c r="J43" s="119">
        <v>200000</v>
      </c>
      <c r="K43" s="108"/>
      <c r="L43" s="108"/>
      <c r="M43" s="108"/>
      <c r="N43" s="108"/>
      <c r="O43" s="108"/>
      <c r="P43" s="108"/>
      <c r="Q43" s="108"/>
      <c r="R43" s="108"/>
      <c r="S43" s="108"/>
    </row>
    <row r="44" spans="1:19">
      <c r="A44" s="178" t="s">
        <v>36</v>
      </c>
      <c r="B44" s="167" t="s">
        <v>37</v>
      </c>
      <c r="C44" s="168" t="s">
        <v>22</v>
      </c>
      <c r="D44" s="168" t="s">
        <v>22</v>
      </c>
      <c r="E44" s="168" t="s">
        <v>22</v>
      </c>
      <c r="F44" s="168" t="s">
        <v>22</v>
      </c>
      <c r="G44" s="169" t="s">
        <v>37</v>
      </c>
      <c r="H44" s="170">
        <v>200000</v>
      </c>
      <c r="I44" s="170">
        <v>200000</v>
      </c>
      <c r="J44" s="170">
        <v>200000</v>
      </c>
      <c r="K44" s="127"/>
      <c r="L44" s="127"/>
      <c r="M44" s="127"/>
      <c r="N44" s="127"/>
      <c r="O44" s="127"/>
      <c r="P44" s="127"/>
      <c r="Q44" s="127"/>
      <c r="R44" s="127"/>
      <c r="S44" s="127"/>
    </row>
    <row r="45" spans="1:19">
      <c r="A45" s="179" t="s">
        <v>31</v>
      </c>
      <c r="B45" s="172" t="s">
        <v>32</v>
      </c>
      <c r="C45" s="173" t="s">
        <v>22</v>
      </c>
      <c r="D45" s="173" t="s">
        <v>22</v>
      </c>
      <c r="E45" s="173" t="s">
        <v>22</v>
      </c>
      <c r="F45" s="173" t="s">
        <v>22</v>
      </c>
      <c r="G45" s="174" t="s">
        <v>22</v>
      </c>
      <c r="H45" s="175">
        <v>200000</v>
      </c>
      <c r="I45" s="175">
        <v>200000</v>
      </c>
      <c r="J45" s="175">
        <v>200000</v>
      </c>
      <c r="K45" s="100"/>
      <c r="L45" s="100"/>
      <c r="M45" s="100"/>
      <c r="N45" s="100"/>
      <c r="O45" s="100"/>
      <c r="P45" s="100"/>
      <c r="Q45" s="100"/>
      <c r="R45" s="100"/>
      <c r="S45" s="100"/>
    </row>
    <row r="46" spans="1:19">
      <c r="A46" s="180" t="s">
        <v>61</v>
      </c>
      <c r="B46" s="172" t="s">
        <v>62</v>
      </c>
      <c r="C46" s="173" t="s">
        <v>22</v>
      </c>
      <c r="D46" s="173" t="s">
        <v>22</v>
      </c>
      <c r="E46" s="173" t="s">
        <v>22</v>
      </c>
      <c r="F46" s="173" t="s">
        <v>22</v>
      </c>
      <c r="G46" s="174" t="s">
        <v>22</v>
      </c>
      <c r="H46" s="177">
        <v>200000</v>
      </c>
      <c r="I46" s="177">
        <v>200000</v>
      </c>
      <c r="J46" s="177">
        <v>200000</v>
      </c>
      <c r="K46" s="100"/>
      <c r="L46" s="100"/>
      <c r="M46" s="100"/>
      <c r="N46" s="100"/>
      <c r="O46" s="100"/>
      <c r="P46" s="100"/>
      <c r="Q46" s="100"/>
      <c r="R46" s="100"/>
      <c r="S46" s="100"/>
    </row>
    <row r="47" spans="1:19">
      <c r="A47" s="181" t="s">
        <v>124</v>
      </c>
      <c r="B47" s="165" t="s">
        <v>125</v>
      </c>
      <c r="C47" s="160" t="s">
        <v>22</v>
      </c>
      <c r="D47" s="160" t="s">
        <v>22</v>
      </c>
      <c r="E47" s="160" t="s">
        <v>22</v>
      </c>
      <c r="F47" s="160" t="s">
        <v>125</v>
      </c>
      <c r="G47" s="161" t="s">
        <v>22</v>
      </c>
      <c r="H47" s="119">
        <v>4670390</v>
      </c>
      <c r="I47" s="119">
        <v>4670390</v>
      </c>
      <c r="J47" s="119">
        <v>4670390</v>
      </c>
      <c r="K47" s="108"/>
      <c r="L47" s="108"/>
      <c r="M47" s="108"/>
      <c r="N47" s="108"/>
      <c r="O47" s="108"/>
      <c r="P47" s="108"/>
      <c r="Q47" s="108"/>
      <c r="R47" s="108"/>
      <c r="S47" s="108"/>
    </row>
    <row r="48" spans="1:19">
      <c r="A48" s="178" t="s">
        <v>36</v>
      </c>
      <c r="B48" s="167" t="s">
        <v>37</v>
      </c>
      <c r="C48" s="168" t="s">
        <v>22</v>
      </c>
      <c r="D48" s="168" t="s">
        <v>22</v>
      </c>
      <c r="E48" s="168" t="s">
        <v>22</v>
      </c>
      <c r="F48" s="168" t="s">
        <v>22</v>
      </c>
      <c r="G48" s="169" t="s">
        <v>37</v>
      </c>
      <c r="H48" s="170">
        <v>4670390</v>
      </c>
      <c r="I48" s="170">
        <v>4670390</v>
      </c>
      <c r="J48" s="170">
        <v>4670390</v>
      </c>
      <c r="K48" s="127"/>
      <c r="L48" s="127"/>
      <c r="M48" s="127"/>
      <c r="N48" s="127"/>
      <c r="O48" s="127"/>
      <c r="P48" s="127"/>
      <c r="Q48" s="127"/>
      <c r="R48" s="127"/>
      <c r="S48" s="127"/>
    </row>
    <row r="49" spans="1:19">
      <c r="A49" s="179" t="s">
        <v>31</v>
      </c>
      <c r="B49" s="172" t="s">
        <v>32</v>
      </c>
      <c r="C49" s="173" t="s">
        <v>22</v>
      </c>
      <c r="D49" s="173" t="s">
        <v>22</v>
      </c>
      <c r="E49" s="173" t="s">
        <v>22</v>
      </c>
      <c r="F49" s="173" t="s">
        <v>22</v>
      </c>
      <c r="G49" s="174" t="s">
        <v>22</v>
      </c>
      <c r="H49" s="175">
        <v>3258272</v>
      </c>
      <c r="I49" s="175">
        <v>3258272</v>
      </c>
      <c r="J49" s="175">
        <v>3258272</v>
      </c>
      <c r="K49" s="100"/>
      <c r="L49" s="100"/>
      <c r="M49" s="100"/>
      <c r="N49" s="100"/>
      <c r="O49" s="100"/>
      <c r="P49" s="100"/>
      <c r="Q49" s="100"/>
      <c r="R49" s="100"/>
      <c r="S49" s="100"/>
    </row>
    <row r="50" spans="1:19">
      <c r="A50" s="180" t="s">
        <v>48</v>
      </c>
      <c r="B50" s="172" t="s">
        <v>49</v>
      </c>
      <c r="C50" s="173" t="s">
        <v>22</v>
      </c>
      <c r="D50" s="173" t="s">
        <v>22</v>
      </c>
      <c r="E50" s="173" t="s">
        <v>22</v>
      </c>
      <c r="F50" s="173" t="s">
        <v>22</v>
      </c>
      <c r="G50" s="174" t="s">
        <v>22</v>
      </c>
      <c r="H50" s="177">
        <v>3258272</v>
      </c>
      <c r="I50" s="177">
        <v>3258272</v>
      </c>
      <c r="J50" s="177">
        <v>3258272</v>
      </c>
      <c r="K50" s="100"/>
      <c r="L50" s="100"/>
      <c r="M50" s="100"/>
      <c r="N50" s="100"/>
      <c r="O50" s="100"/>
      <c r="P50" s="100"/>
      <c r="Q50" s="100"/>
      <c r="R50" s="100"/>
      <c r="S50" s="100"/>
    </row>
    <row r="51" spans="1:19">
      <c r="A51" s="179" t="s">
        <v>63</v>
      </c>
      <c r="B51" s="172" t="s">
        <v>64</v>
      </c>
      <c r="C51" s="173" t="s">
        <v>22</v>
      </c>
      <c r="D51" s="173" t="s">
        <v>22</v>
      </c>
      <c r="E51" s="173" t="s">
        <v>22</v>
      </c>
      <c r="F51" s="173" t="s">
        <v>22</v>
      </c>
      <c r="G51" s="174" t="s">
        <v>22</v>
      </c>
      <c r="H51" s="175">
        <v>1412118</v>
      </c>
      <c r="I51" s="175">
        <v>1412118</v>
      </c>
      <c r="J51" s="175">
        <v>1412118</v>
      </c>
      <c r="K51" s="100"/>
      <c r="L51" s="100"/>
      <c r="M51" s="100"/>
      <c r="N51" s="100"/>
      <c r="O51" s="100"/>
      <c r="P51" s="100"/>
      <c r="Q51" s="100"/>
      <c r="R51" s="100"/>
      <c r="S51" s="100"/>
    </row>
    <row r="52" spans="1:19">
      <c r="A52" s="180" t="s">
        <v>65</v>
      </c>
      <c r="B52" s="172" t="s">
        <v>66</v>
      </c>
      <c r="C52" s="173" t="s">
        <v>22</v>
      </c>
      <c r="D52" s="173" t="s">
        <v>22</v>
      </c>
      <c r="E52" s="173" t="s">
        <v>22</v>
      </c>
      <c r="F52" s="173" t="s">
        <v>22</v>
      </c>
      <c r="G52" s="174" t="s">
        <v>22</v>
      </c>
      <c r="H52" s="177">
        <v>550000</v>
      </c>
      <c r="I52" s="177">
        <v>550000</v>
      </c>
      <c r="J52" s="177">
        <v>550000</v>
      </c>
      <c r="K52" s="100"/>
      <c r="L52" s="100"/>
      <c r="M52" s="100"/>
      <c r="N52" s="100"/>
      <c r="O52" s="100"/>
      <c r="P52" s="100"/>
      <c r="Q52" s="100"/>
      <c r="R52" s="100"/>
      <c r="S52" s="100"/>
    </row>
    <row r="53" spans="1:19">
      <c r="A53" s="180" t="s">
        <v>67</v>
      </c>
      <c r="B53" s="172" t="s">
        <v>68</v>
      </c>
      <c r="C53" s="173" t="s">
        <v>22</v>
      </c>
      <c r="D53" s="173" t="s">
        <v>22</v>
      </c>
      <c r="E53" s="173" t="s">
        <v>22</v>
      </c>
      <c r="F53" s="173" t="s">
        <v>22</v>
      </c>
      <c r="G53" s="174" t="s">
        <v>22</v>
      </c>
      <c r="H53" s="177">
        <v>862118</v>
      </c>
      <c r="I53" s="177">
        <v>862118</v>
      </c>
      <c r="J53" s="177">
        <v>862118</v>
      </c>
      <c r="K53" s="100"/>
      <c r="L53" s="100"/>
      <c r="M53" s="100"/>
      <c r="N53" s="100"/>
      <c r="O53" s="100"/>
      <c r="P53" s="100"/>
      <c r="Q53" s="100"/>
      <c r="R53" s="100"/>
      <c r="S53" s="100"/>
    </row>
    <row r="54" spans="1:19">
      <c r="A54" s="181" t="s">
        <v>126</v>
      </c>
      <c r="B54" s="165" t="s">
        <v>127</v>
      </c>
      <c r="C54" s="160" t="s">
        <v>22</v>
      </c>
      <c r="D54" s="160" t="s">
        <v>22</v>
      </c>
      <c r="E54" s="160" t="s">
        <v>22</v>
      </c>
      <c r="F54" s="160" t="s">
        <v>127</v>
      </c>
      <c r="G54" s="161" t="s">
        <v>22</v>
      </c>
      <c r="H54" s="119">
        <v>132732</v>
      </c>
      <c r="I54" s="119">
        <v>132732</v>
      </c>
      <c r="J54" s="119">
        <v>132732</v>
      </c>
      <c r="K54" s="108"/>
      <c r="L54" s="108"/>
      <c r="M54" s="108"/>
      <c r="N54" s="108"/>
      <c r="O54" s="108"/>
      <c r="P54" s="108"/>
      <c r="Q54" s="108"/>
      <c r="R54" s="108"/>
      <c r="S54" s="108"/>
    </row>
    <row r="55" spans="1:19">
      <c r="A55" s="178" t="s">
        <v>36</v>
      </c>
      <c r="B55" s="167" t="s">
        <v>37</v>
      </c>
      <c r="C55" s="168" t="s">
        <v>22</v>
      </c>
      <c r="D55" s="168" t="s">
        <v>22</v>
      </c>
      <c r="E55" s="168" t="s">
        <v>22</v>
      </c>
      <c r="F55" s="168" t="s">
        <v>22</v>
      </c>
      <c r="G55" s="169" t="s">
        <v>37</v>
      </c>
      <c r="H55" s="170">
        <v>132732</v>
      </c>
      <c r="I55" s="170">
        <v>132732</v>
      </c>
      <c r="J55" s="170">
        <v>132732</v>
      </c>
      <c r="K55" s="127"/>
      <c r="L55" s="127"/>
      <c r="M55" s="127"/>
      <c r="N55" s="127"/>
      <c r="O55" s="127"/>
      <c r="P55" s="127"/>
      <c r="Q55" s="127"/>
      <c r="R55" s="127"/>
      <c r="S55" s="127"/>
    </row>
    <row r="56" spans="1:19">
      <c r="A56" s="179" t="s">
        <v>31</v>
      </c>
      <c r="B56" s="172" t="s">
        <v>32</v>
      </c>
      <c r="C56" s="173" t="s">
        <v>22</v>
      </c>
      <c r="D56" s="173" t="s">
        <v>22</v>
      </c>
      <c r="E56" s="173" t="s">
        <v>22</v>
      </c>
      <c r="F56" s="173" t="s">
        <v>22</v>
      </c>
      <c r="G56" s="174" t="s">
        <v>22</v>
      </c>
      <c r="H56" s="175">
        <v>132732</v>
      </c>
      <c r="I56" s="175">
        <v>132732</v>
      </c>
      <c r="J56" s="175">
        <v>132732</v>
      </c>
      <c r="K56" s="100"/>
      <c r="L56" s="100"/>
      <c r="M56" s="100"/>
      <c r="N56" s="100"/>
      <c r="O56" s="100"/>
      <c r="P56" s="100"/>
      <c r="Q56" s="100"/>
      <c r="R56" s="100"/>
      <c r="S56" s="100"/>
    </row>
    <row r="57" spans="1:19">
      <c r="A57" s="180" t="s">
        <v>61</v>
      </c>
      <c r="B57" s="172" t="s">
        <v>62</v>
      </c>
      <c r="C57" s="173" t="s">
        <v>22</v>
      </c>
      <c r="D57" s="173" t="s">
        <v>22</v>
      </c>
      <c r="E57" s="173" t="s">
        <v>22</v>
      </c>
      <c r="F57" s="173" t="s">
        <v>22</v>
      </c>
      <c r="G57" s="174" t="s">
        <v>22</v>
      </c>
      <c r="H57" s="177">
        <v>132732</v>
      </c>
      <c r="I57" s="177">
        <v>132732</v>
      </c>
      <c r="J57" s="177">
        <v>132732</v>
      </c>
      <c r="K57" s="100"/>
      <c r="L57" s="100"/>
      <c r="M57" s="100"/>
      <c r="N57" s="100"/>
      <c r="O57" s="100"/>
      <c r="P57" s="100"/>
      <c r="Q57" s="100"/>
      <c r="R57" s="100"/>
      <c r="S57" s="100"/>
    </row>
    <row r="58" spans="1:19">
      <c r="A58" s="181" t="s">
        <v>128</v>
      </c>
      <c r="B58" s="165" t="s">
        <v>129</v>
      </c>
      <c r="C58" s="160" t="s">
        <v>22</v>
      </c>
      <c r="D58" s="160" t="s">
        <v>22</v>
      </c>
      <c r="E58" s="160" t="s">
        <v>22</v>
      </c>
      <c r="F58" s="160" t="s">
        <v>129</v>
      </c>
      <c r="G58" s="161" t="s">
        <v>22</v>
      </c>
      <c r="H58" s="119">
        <v>400</v>
      </c>
      <c r="I58" s="119"/>
      <c r="J58" s="119"/>
      <c r="K58" s="108"/>
      <c r="L58" s="108"/>
      <c r="M58" s="108"/>
      <c r="N58" s="108"/>
      <c r="O58" s="108"/>
      <c r="P58" s="108"/>
      <c r="Q58" s="108"/>
      <c r="R58" s="108"/>
      <c r="S58" s="108"/>
    </row>
    <row r="59" spans="1:19">
      <c r="A59" s="178" t="s">
        <v>40</v>
      </c>
      <c r="B59" s="167" t="s">
        <v>41</v>
      </c>
      <c r="C59" s="168" t="s">
        <v>22</v>
      </c>
      <c r="D59" s="168" t="s">
        <v>22</v>
      </c>
      <c r="E59" s="168" t="s">
        <v>22</v>
      </c>
      <c r="F59" s="168" t="s">
        <v>22</v>
      </c>
      <c r="G59" s="169" t="s">
        <v>41</v>
      </c>
      <c r="H59" s="170">
        <v>400</v>
      </c>
      <c r="I59" s="170"/>
      <c r="J59" s="170"/>
      <c r="K59" s="127"/>
      <c r="L59" s="127"/>
      <c r="M59" s="127"/>
      <c r="N59" s="127"/>
      <c r="O59" s="127"/>
      <c r="P59" s="127"/>
      <c r="Q59" s="127"/>
      <c r="R59" s="127"/>
      <c r="S59" s="127"/>
    </row>
    <row r="60" spans="1:19">
      <c r="A60" s="179" t="s">
        <v>31</v>
      </c>
      <c r="B60" s="172" t="s">
        <v>32</v>
      </c>
      <c r="C60" s="173" t="s">
        <v>22</v>
      </c>
      <c r="D60" s="173" t="s">
        <v>22</v>
      </c>
      <c r="E60" s="173" t="s">
        <v>22</v>
      </c>
      <c r="F60" s="173" t="s">
        <v>22</v>
      </c>
      <c r="G60" s="174" t="s">
        <v>22</v>
      </c>
      <c r="H60" s="175">
        <v>400</v>
      </c>
      <c r="I60" s="175"/>
      <c r="J60" s="175"/>
      <c r="K60" s="100"/>
      <c r="L60" s="100"/>
      <c r="M60" s="100"/>
      <c r="N60" s="100"/>
      <c r="O60" s="100"/>
      <c r="P60" s="100"/>
      <c r="Q60" s="100"/>
      <c r="R60" s="100"/>
      <c r="S60" s="100"/>
    </row>
    <row r="61" spans="1:19">
      <c r="A61" s="180" t="s">
        <v>34</v>
      </c>
      <c r="B61" s="172" t="s">
        <v>35</v>
      </c>
      <c r="C61" s="173" t="s">
        <v>22</v>
      </c>
      <c r="D61" s="173" t="s">
        <v>22</v>
      </c>
      <c r="E61" s="173" t="s">
        <v>22</v>
      </c>
      <c r="F61" s="173" t="s">
        <v>22</v>
      </c>
      <c r="G61" s="174" t="s">
        <v>22</v>
      </c>
      <c r="H61" s="177">
        <v>100</v>
      </c>
      <c r="I61" s="177"/>
      <c r="J61" s="177"/>
      <c r="K61" s="100"/>
      <c r="L61" s="100"/>
      <c r="M61" s="100"/>
      <c r="N61" s="100"/>
      <c r="O61" s="100"/>
      <c r="P61" s="100"/>
      <c r="Q61" s="100"/>
      <c r="R61" s="100"/>
      <c r="S61" s="100"/>
    </row>
    <row r="62" spans="1:19">
      <c r="A62" s="180" t="s">
        <v>48</v>
      </c>
      <c r="B62" s="172" t="s">
        <v>49</v>
      </c>
      <c r="C62" s="173" t="s">
        <v>22</v>
      </c>
      <c r="D62" s="173" t="s">
        <v>22</v>
      </c>
      <c r="E62" s="173" t="s">
        <v>22</v>
      </c>
      <c r="F62" s="173" t="s">
        <v>22</v>
      </c>
      <c r="G62" s="174" t="s">
        <v>22</v>
      </c>
      <c r="H62" s="177">
        <v>300</v>
      </c>
      <c r="I62" s="177"/>
      <c r="J62" s="177"/>
      <c r="K62" s="100"/>
      <c r="L62" s="100"/>
      <c r="M62" s="100"/>
      <c r="N62" s="100"/>
      <c r="O62" s="100"/>
      <c r="P62" s="100"/>
      <c r="Q62" s="100"/>
      <c r="R62" s="100"/>
      <c r="S62" s="100"/>
    </row>
    <row r="63" spans="1:19">
      <c r="A63" s="181" t="s">
        <v>130</v>
      </c>
      <c r="B63" s="165" t="s">
        <v>131</v>
      </c>
      <c r="C63" s="160" t="s">
        <v>22</v>
      </c>
      <c r="D63" s="160" t="s">
        <v>22</v>
      </c>
      <c r="E63" s="160" t="s">
        <v>22</v>
      </c>
      <c r="F63" s="160" t="s">
        <v>131</v>
      </c>
      <c r="G63" s="161" t="s">
        <v>22</v>
      </c>
      <c r="H63" s="119">
        <v>107000</v>
      </c>
      <c r="I63" s="119">
        <v>101000</v>
      </c>
      <c r="J63" s="119">
        <v>101000</v>
      </c>
      <c r="K63" s="108"/>
      <c r="L63" s="108"/>
      <c r="M63" s="108"/>
      <c r="N63" s="108"/>
      <c r="O63" s="108"/>
      <c r="P63" s="108"/>
      <c r="Q63" s="108"/>
      <c r="R63" s="108"/>
      <c r="S63" s="108"/>
    </row>
    <row r="64" spans="1:19">
      <c r="A64" s="178" t="s">
        <v>40</v>
      </c>
      <c r="B64" s="167" t="s">
        <v>41</v>
      </c>
      <c r="C64" s="168" t="s">
        <v>22</v>
      </c>
      <c r="D64" s="168" t="s">
        <v>22</v>
      </c>
      <c r="E64" s="168" t="s">
        <v>22</v>
      </c>
      <c r="F64" s="168" t="s">
        <v>22</v>
      </c>
      <c r="G64" s="169" t="s">
        <v>41</v>
      </c>
      <c r="H64" s="170">
        <v>107000</v>
      </c>
      <c r="I64" s="170">
        <v>101000</v>
      </c>
      <c r="J64" s="170">
        <v>101000</v>
      </c>
      <c r="K64" s="127"/>
      <c r="L64" s="127"/>
      <c r="M64" s="127"/>
      <c r="N64" s="127"/>
      <c r="O64" s="127"/>
      <c r="P64" s="127"/>
      <c r="Q64" s="127"/>
      <c r="R64" s="127"/>
      <c r="S64" s="127"/>
    </row>
    <row r="65" spans="1:19">
      <c r="A65" s="179" t="s">
        <v>31</v>
      </c>
      <c r="B65" s="172" t="s">
        <v>32</v>
      </c>
      <c r="C65" s="173" t="s">
        <v>22</v>
      </c>
      <c r="D65" s="173" t="s">
        <v>22</v>
      </c>
      <c r="E65" s="173" t="s">
        <v>22</v>
      </c>
      <c r="F65" s="173" t="s">
        <v>22</v>
      </c>
      <c r="G65" s="174" t="s">
        <v>22</v>
      </c>
      <c r="H65" s="175">
        <v>107000</v>
      </c>
      <c r="I65" s="175">
        <v>101000</v>
      </c>
      <c r="J65" s="175">
        <v>101000</v>
      </c>
      <c r="K65" s="100"/>
      <c r="L65" s="100"/>
      <c r="M65" s="100"/>
      <c r="N65" s="100"/>
      <c r="O65" s="100"/>
      <c r="P65" s="100"/>
      <c r="Q65" s="100"/>
      <c r="R65" s="100"/>
      <c r="S65" s="100"/>
    </row>
    <row r="66" spans="1:19">
      <c r="A66" s="180" t="s">
        <v>34</v>
      </c>
      <c r="B66" s="172" t="s">
        <v>35</v>
      </c>
      <c r="C66" s="173" t="s">
        <v>22</v>
      </c>
      <c r="D66" s="173" t="s">
        <v>22</v>
      </c>
      <c r="E66" s="173" t="s">
        <v>22</v>
      </c>
      <c r="F66" s="173" t="s">
        <v>22</v>
      </c>
      <c r="G66" s="174" t="s">
        <v>22</v>
      </c>
      <c r="H66" s="177">
        <v>39000</v>
      </c>
      <c r="I66" s="177">
        <v>39000</v>
      </c>
      <c r="J66" s="177">
        <v>39000</v>
      </c>
      <c r="K66" s="100"/>
      <c r="L66" s="100"/>
      <c r="M66" s="100"/>
      <c r="N66" s="100"/>
      <c r="O66" s="100"/>
      <c r="P66" s="100"/>
      <c r="Q66" s="100"/>
      <c r="R66" s="100"/>
      <c r="S66" s="100"/>
    </row>
    <row r="67" spans="1:19">
      <c r="A67" s="180" t="s">
        <v>48</v>
      </c>
      <c r="B67" s="172" t="s">
        <v>49</v>
      </c>
      <c r="C67" s="173" t="s">
        <v>22</v>
      </c>
      <c r="D67" s="173" t="s">
        <v>22</v>
      </c>
      <c r="E67" s="173" t="s">
        <v>22</v>
      </c>
      <c r="F67" s="173" t="s">
        <v>22</v>
      </c>
      <c r="G67" s="174" t="s">
        <v>22</v>
      </c>
      <c r="H67" s="177">
        <v>68000</v>
      </c>
      <c r="I67" s="177">
        <v>62000</v>
      </c>
      <c r="J67" s="177">
        <v>62000</v>
      </c>
      <c r="K67" s="100"/>
      <c r="L67" s="100"/>
      <c r="M67" s="100"/>
      <c r="N67" s="100"/>
      <c r="O67" s="100"/>
      <c r="P67" s="100"/>
      <c r="Q67" s="100"/>
      <c r="R67" s="100"/>
      <c r="S67" s="100"/>
    </row>
    <row r="68" spans="1:19">
      <c r="A68" s="182" t="s">
        <v>132</v>
      </c>
      <c r="B68" s="163" t="s">
        <v>133</v>
      </c>
      <c r="C68" s="160" t="s">
        <v>22</v>
      </c>
      <c r="D68" s="160" t="s">
        <v>22</v>
      </c>
      <c r="E68" s="160" t="s">
        <v>133</v>
      </c>
      <c r="F68" s="160" t="s">
        <v>22</v>
      </c>
      <c r="G68" s="161" t="s">
        <v>22</v>
      </c>
      <c r="H68" s="119">
        <v>564518691</v>
      </c>
      <c r="I68" s="119">
        <v>511743336</v>
      </c>
      <c r="J68" s="119">
        <v>477385674</v>
      </c>
      <c r="K68" s="108"/>
      <c r="L68" s="108"/>
      <c r="M68" s="108"/>
      <c r="N68" s="108"/>
      <c r="O68" s="108"/>
      <c r="P68" s="108"/>
      <c r="Q68" s="108"/>
      <c r="R68" s="108"/>
      <c r="S68" s="108"/>
    </row>
    <row r="69" spans="1:19">
      <c r="A69" s="181" t="s">
        <v>134</v>
      </c>
      <c r="B69" s="165" t="s">
        <v>135</v>
      </c>
      <c r="C69" s="160" t="s">
        <v>22</v>
      </c>
      <c r="D69" s="160" t="s">
        <v>22</v>
      </c>
      <c r="E69" s="160" t="s">
        <v>22</v>
      </c>
      <c r="F69" s="160" t="s">
        <v>135</v>
      </c>
      <c r="G69" s="161" t="s">
        <v>22</v>
      </c>
      <c r="H69" s="119">
        <v>100000</v>
      </c>
      <c r="I69" s="119">
        <v>100000</v>
      </c>
      <c r="J69" s="119">
        <v>100000</v>
      </c>
      <c r="K69" s="108"/>
      <c r="L69" s="108"/>
      <c r="M69" s="108"/>
      <c r="N69" s="108"/>
      <c r="O69" s="108"/>
      <c r="P69" s="108"/>
      <c r="Q69" s="108"/>
      <c r="R69" s="108"/>
      <c r="S69" s="108"/>
    </row>
    <row r="70" spans="1:19">
      <c r="A70" s="178" t="s">
        <v>36</v>
      </c>
      <c r="B70" s="167" t="s">
        <v>37</v>
      </c>
      <c r="C70" s="168" t="s">
        <v>22</v>
      </c>
      <c r="D70" s="168" t="s">
        <v>22</v>
      </c>
      <c r="E70" s="168" t="s">
        <v>22</v>
      </c>
      <c r="F70" s="168" t="s">
        <v>22</v>
      </c>
      <c r="G70" s="169" t="s">
        <v>37</v>
      </c>
      <c r="H70" s="170">
        <v>100000</v>
      </c>
      <c r="I70" s="170">
        <v>100000</v>
      </c>
      <c r="J70" s="170">
        <v>100000</v>
      </c>
      <c r="K70" s="127"/>
      <c r="L70" s="127"/>
      <c r="M70" s="127"/>
      <c r="N70" s="127"/>
      <c r="O70" s="127"/>
      <c r="P70" s="127"/>
      <c r="Q70" s="127"/>
      <c r="R70" s="127"/>
      <c r="S70" s="127"/>
    </row>
    <row r="71" spans="1:19">
      <c r="A71" s="179" t="s">
        <v>31</v>
      </c>
      <c r="B71" s="172" t="s">
        <v>32</v>
      </c>
      <c r="C71" s="173" t="s">
        <v>22</v>
      </c>
      <c r="D71" s="173" t="s">
        <v>22</v>
      </c>
      <c r="E71" s="173" t="s">
        <v>22</v>
      </c>
      <c r="F71" s="173" t="s">
        <v>22</v>
      </c>
      <c r="G71" s="174" t="s">
        <v>22</v>
      </c>
      <c r="H71" s="175">
        <v>100000</v>
      </c>
      <c r="I71" s="175">
        <v>100000</v>
      </c>
      <c r="J71" s="175">
        <v>100000</v>
      </c>
      <c r="K71" s="100"/>
      <c r="L71" s="100"/>
      <c r="M71" s="100"/>
      <c r="N71" s="100"/>
      <c r="O71" s="100"/>
      <c r="P71" s="100"/>
      <c r="Q71" s="100"/>
      <c r="R71" s="100"/>
      <c r="S71" s="100"/>
    </row>
    <row r="72" spans="1:19">
      <c r="A72" s="180" t="s">
        <v>59</v>
      </c>
      <c r="B72" s="172" t="s">
        <v>60</v>
      </c>
      <c r="C72" s="173" t="s">
        <v>22</v>
      </c>
      <c r="D72" s="173" t="s">
        <v>22</v>
      </c>
      <c r="E72" s="173" t="s">
        <v>22</v>
      </c>
      <c r="F72" s="173" t="s">
        <v>22</v>
      </c>
      <c r="G72" s="174" t="s">
        <v>22</v>
      </c>
      <c r="H72" s="177">
        <v>100000</v>
      </c>
      <c r="I72" s="177">
        <v>100000</v>
      </c>
      <c r="J72" s="177">
        <v>100000</v>
      </c>
      <c r="K72" s="100"/>
      <c r="L72" s="100"/>
      <c r="M72" s="100"/>
      <c r="N72" s="100"/>
      <c r="O72" s="100"/>
      <c r="P72" s="100"/>
      <c r="Q72" s="100"/>
      <c r="R72" s="100"/>
      <c r="S72" s="100"/>
    </row>
    <row r="73" spans="1:19">
      <c r="A73" s="181" t="s">
        <v>136</v>
      </c>
      <c r="B73" s="165" t="s">
        <v>137</v>
      </c>
      <c r="C73" s="160" t="s">
        <v>22</v>
      </c>
      <c r="D73" s="160" t="s">
        <v>22</v>
      </c>
      <c r="E73" s="160" t="s">
        <v>22</v>
      </c>
      <c r="F73" s="160" t="s">
        <v>137</v>
      </c>
      <c r="G73" s="161" t="s">
        <v>22</v>
      </c>
      <c r="H73" s="119">
        <v>800000</v>
      </c>
      <c r="I73" s="119">
        <v>800000</v>
      </c>
      <c r="J73" s="119">
        <v>800000</v>
      </c>
      <c r="K73" s="108"/>
      <c r="L73" s="108"/>
      <c r="M73" s="108"/>
      <c r="N73" s="108"/>
      <c r="O73" s="108"/>
      <c r="P73" s="108"/>
      <c r="Q73" s="108"/>
      <c r="R73" s="108"/>
      <c r="S73" s="108"/>
    </row>
    <row r="74" spans="1:19">
      <c r="A74" s="178" t="s">
        <v>36</v>
      </c>
      <c r="B74" s="167" t="s">
        <v>37</v>
      </c>
      <c r="C74" s="168" t="s">
        <v>22</v>
      </c>
      <c r="D74" s="168" t="s">
        <v>22</v>
      </c>
      <c r="E74" s="168" t="s">
        <v>22</v>
      </c>
      <c r="F74" s="168" t="s">
        <v>22</v>
      </c>
      <c r="G74" s="169" t="s">
        <v>37</v>
      </c>
      <c r="H74" s="170">
        <v>800000</v>
      </c>
      <c r="I74" s="170">
        <v>800000</v>
      </c>
      <c r="J74" s="170">
        <v>800000</v>
      </c>
      <c r="K74" s="127"/>
      <c r="L74" s="127"/>
      <c r="M74" s="127"/>
      <c r="N74" s="127"/>
      <c r="O74" s="127"/>
      <c r="P74" s="127"/>
      <c r="Q74" s="127"/>
      <c r="R74" s="127"/>
      <c r="S74" s="127"/>
    </row>
    <row r="75" spans="1:19">
      <c r="A75" s="179" t="s">
        <v>31</v>
      </c>
      <c r="B75" s="172" t="s">
        <v>32</v>
      </c>
      <c r="C75" s="173" t="s">
        <v>22</v>
      </c>
      <c r="D75" s="173" t="s">
        <v>22</v>
      </c>
      <c r="E75" s="173" t="s">
        <v>22</v>
      </c>
      <c r="F75" s="173" t="s">
        <v>22</v>
      </c>
      <c r="G75" s="174" t="s">
        <v>22</v>
      </c>
      <c r="H75" s="175">
        <v>800000</v>
      </c>
      <c r="I75" s="175">
        <v>800000</v>
      </c>
      <c r="J75" s="175">
        <v>800000</v>
      </c>
      <c r="K75" s="100"/>
      <c r="L75" s="100"/>
      <c r="M75" s="100"/>
      <c r="N75" s="100"/>
      <c r="O75" s="100"/>
      <c r="P75" s="100"/>
      <c r="Q75" s="100"/>
      <c r="R75" s="100"/>
      <c r="S75" s="100"/>
    </row>
    <row r="76" spans="1:19">
      <c r="A76" s="180" t="s">
        <v>61</v>
      </c>
      <c r="B76" s="172" t="s">
        <v>62</v>
      </c>
      <c r="C76" s="173" t="s">
        <v>22</v>
      </c>
      <c r="D76" s="173" t="s">
        <v>22</v>
      </c>
      <c r="E76" s="173" t="s">
        <v>22</v>
      </c>
      <c r="F76" s="173" t="s">
        <v>22</v>
      </c>
      <c r="G76" s="174" t="s">
        <v>22</v>
      </c>
      <c r="H76" s="177">
        <v>800000</v>
      </c>
      <c r="I76" s="177">
        <v>800000</v>
      </c>
      <c r="J76" s="177">
        <v>800000</v>
      </c>
      <c r="K76" s="100"/>
      <c r="L76" s="100"/>
      <c r="M76" s="100"/>
      <c r="N76" s="100"/>
      <c r="O76" s="100"/>
      <c r="P76" s="100"/>
      <c r="Q76" s="100"/>
      <c r="R76" s="100"/>
      <c r="S76" s="100"/>
    </row>
    <row r="77" spans="1:19">
      <c r="A77" s="181" t="s">
        <v>138</v>
      </c>
      <c r="B77" s="165" t="s">
        <v>139</v>
      </c>
      <c r="C77" s="160" t="s">
        <v>22</v>
      </c>
      <c r="D77" s="160" t="s">
        <v>22</v>
      </c>
      <c r="E77" s="160" t="s">
        <v>22</v>
      </c>
      <c r="F77" s="160" t="s">
        <v>139</v>
      </c>
      <c r="G77" s="161" t="s">
        <v>22</v>
      </c>
      <c r="H77" s="119">
        <v>3510000</v>
      </c>
      <c r="I77" s="119">
        <v>3510000</v>
      </c>
      <c r="J77" s="119">
        <v>3510000</v>
      </c>
      <c r="K77" s="108"/>
      <c r="L77" s="108"/>
      <c r="M77" s="108"/>
      <c r="N77" s="108"/>
      <c r="O77" s="108"/>
      <c r="P77" s="108"/>
      <c r="Q77" s="108"/>
      <c r="R77" s="108"/>
      <c r="S77" s="108"/>
    </row>
    <row r="78" spans="1:19">
      <c r="A78" s="178" t="s">
        <v>36</v>
      </c>
      <c r="B78" s="167" t="s">
        <v>37</v>
      </c>
      <c r="C78" s="168" t="s">
        <v>22</v>
      </c>
      <c r="D78" s="168" t="s">
        <v>22</v>
      </c>
      <c r="E78" s="168" t="s">
        <v>22</v>
      </c>
      <c r="F78" s="168" t="s">
        <v>22</v>
      </c>
      <c r="G78" s="169" t="s">
        <v>37</v>
      </c>
      <c r="H78" s="170">
        <v>10000</v>
      </c>
      <c r="I78" s="170">
        <v>10000</v>
      </c>
      <c r="J78" s="170">
        <v>10000</v>
      </c>
      <c r="K78" s="127"/>
      <c r="L78" s="127"/>
      <c r="M78" s="127"/>
      <c r="N78" s="127"/>
      <c r="O78" s="127"/>
      <c r="P78" s="127"/>
      <c r="Q78" s="127"/>
      <c r="R78" s="127"/>
      <c r="S78" s="127"/>
    </row>
    <row r="79" spans="1:19">
      <c r="A79" s="179" t="s">
        <v>31</v>
      </c>
      <c r="B79" s="172" t="s">
        <v>32</v>
      </c>
      <c r="C79" s="173" t="s">
        <v>22</v>
      </c>
      <c r="D79" s="173" t="s">
        <v>22</v>
      </c>
      <c r="E79" s="173" t="s">
        <v>22</v>
      </c>
      <c r="F79" s="173" t="s">
        <v>22</v>
      </c>
      <c r="G79" s="174" t="s">
        <v>22</v>
      </c>
      <c r="H79" s="175">
        <v>10000</v>
      </c>
      <c r="I79" s="175">
        <v>10000</v>
      </c>
      <c r="J79" s="175">
        <v>10000</v>
      </c>
      <c r="K79" s="100"/>
      <c r="L79" s="100"/>
      <c r="M79" s="100"/>
      <c r="N79" s="100"/>
      <c r="O79" s="100"/>
      <c r="P79" s="100"/>
      <c r="Q79" s="100"/>
      <c r="R79" s="100"/>
      <c r="S79" s="100"/>
    </row>
    <row r="80" spans="1:19">
      <c r="A80" s="180" t="s">
        <v>57</v>
      </c>
      <c r="B80" s="172" t="s">
        <v>58</v>
      </c>
      <c r="C80" s="173" t="s">
        <v>22</v>
      </c>
      <c r="D80" s="173" t="s">
        <v>22</v>
      </c>
      <c r="E80" s="173" t="s">
        <v>22</v>
      </c>
      <c r="F80" s="173" t="s">
        <v>22</v>
      </c>
      <c r="G80" s="174" t="s">
        <v>22</v>
      </c>
      <c r="H80" s="177">
        <v>10000</v>
      </c>
      <c r="I80" s="177">
        <v>10000</v>
      </c>
      <c r="J80" s="177">
        <v>10000</v>
      </c>
      <c r="K80" s="100"/>
      <c r="L80" s="100"/>
      <c r="M80" s="100"/>
      <c r="N80" s="100"/>
      <c r="O80" s="100"/>
      <c r="P80" s="100"/>
      <c r="Q80" s="100"/>
      <c r="R80" s="100"/>
      <c r="S80" s="100"/>
    </row>
    <row r="81" spans="1:19">
      <c r="A81" s="178" t="s">
        <v>38</v>
      </c>
      <c r="B81" s="167" t="s">
        <v>39</v>
      </c>
      <c r="C81" s="168" t="s">
        <v>22</v>
      </c>
      <c r="D81" s="168" t="s">
        <v>22</v>
      </c>
      <c r="E81" s="168" t="s">
        <v>22</v>
      </c>
      <c r="F81" s="168" t="s">
        <v>22</v>
      </c>
      <c r="G81" s="169" t="s">
        <v>39</v>
      </c>
      <c r="H81" s="170">
        <v>500000</v>
      </c>
      <c r="I81" s="170">
        <v>500000</v>
      </c>
      <c r="J81" s="170">
        <v>500000</v>
      </c>
      <c r="K81" s="127"/>
      <c r="L81" s="127"/>
      <c r="M81" s="127"/>
      <c r="N81" s="127"/>
      <c r="O81" s="127"/>
      <c r="P81" s="127"/>
      <c r="Q81" s="127"/>
      <c r="R81" s="127"/>
      <c r="S81" s="127"/>
    </row>
    <row r="82" spans="1:19">
      <c r="A82" s="179" t="s">
        <v>31</v>
      </c>
      <c r="B82" s="172" t="s">
        <v>32</v>
      </c>
      <c r="C82" s="173" t="s">
        <v>22</v>
      </c>
      <c r="D82" s="173" t="s">
        <v>22</v>
      </c>
      <c r="E82" s="173" t="s">
        <v>22</v>
      </c>
      <c r="F82" s="173" t="s">
        <v>22</v>
      </c>
      <c r="G82" s="174" t="s">
        <v>22</v>
      </c>
      <c r="H82" s="175">
        <v>500000</v>
      </c>
      <c r="I82" s="175">
        <v>500000</v>
      </c>
      <c r="J82" s="175">
        <v>500000</v>
      </c>
      <c r="K82" s="100"/>
      <c r="L82" s="100"/>
      <c r="M82" s="100"/>
      <c r="N82" s="100"/>
      <c r="O82" s="100"/>
      <c r="P82" s="100"/>
      <c r="Q82" s="100"/>
      <c r="R82" s="100"/>
      <c r="S82" s="100"/>
    </row>
    <row r="83" spans="1:19">
      <c r="A83" s="180" t="s">
        <v>57</v>
      </c>
      <c r="B83" s="172" t="s">
        <v>58</v>
      </c>
      <c r="C83" s="173" t="s">
        <v>22</v>
      </c>
      <c r="D83" s="173" t="s">
        <v>22</v>
      </c>
      <c r="E83" s="173" t="s">
        <v>22</v>
      </c>
      <c r="F83" s="173" t="s">
        <v>22</v>
      </c>
      <c r="G83" s="174" t="s">
        <v>22</v>
      </c>
      <c r="H83" s="177">
        <v>500000</v>
      </c>
      <c r="I83" s="177">
        <v>500000</v>
      </c>
      <c r="J83" s="177">
        <v>500000</v>
      </c>
      <c r="K83" s="100"/>
      <c r="L83" s="100"/>
      <c r="M83" s="100"/>
      <c r="N83" s="100"/>
      <c r="O83" s="100"/>
      <c r="P83" s="100"/>
      <c r="Q83" s="100"/>
      <c r="R83" s="100"/>
      <c r="S83" s="100"/>
    </row>
    <row r="84" spans="1:19">
      <c r="A84" s="178" t="s">
        <v>140</v>
      </c>
      <c r="B84" s="167" t="s">
        <v>141</v>
      </c>
      <c r="C84" s="168" t="s">
        <v>22</v>
      </c>
      <c r="D84" s="168" t="s">
        <v>22</v>
      </c>
      <c r="E84" s="168" t="s">
        <v>22</v>
      </c>
      <c r="F84" s="168" t="s">
        <v>22</v>
      </c>
      <c r="G84" s="169" t="s">
        <v>141</v>
      </c>
      <c r="H84" s="170">
        <v>3000000</v>
      </c>
      <c r="I84" s="170">
        <v>3000000</v>
      </c>
      <c r="J84" s="170">
        <v>3000000</v>
      </c>
      <c r="K84" s="127"/>
      <c r="L84" s="127"/>
      <c r="M84" s="127"/>
      <c r="N84" s="127"/>
      <c r="O84" s="127"/>
      <c r="P84" s="127"/>
      <c r="Q84" s="127"/>
      <c r="R84" s="127"/>
      <c r="S84" s="127"/>
    </row>
    <row r="85" spans="1:19">
      <c r="A85" s="179" t="s">
        <v>31</v>
      </c>
      <c r="B85" s="172" t="s">
        <v>32</v>
      </c>
      <c r="C85" s="173" t="s">
        <v>22</v>
      </c>
      <c r="D85" s="173" t="s">
        <v>22</v>
      </c>
      <c r="E85" s="173" t="s">
        <v>22</v>
      </c>
      <c r="F85" s="173" t="s">
        <v>22</v>
      </c>
      <c r="G85" s="174" t="s">
        <v>22</v>
      </c>
      <c r="H85" s="175">
        <v>3000000</v>
      </c>
      <c r="I85" s="175">
        <v>3000000</v>
      </c>
      <c r="J85" s="175">
        <v>3000000</v>
      </c>
      <c r="K85" s="100"/>
      <c r="L85" s="100"/>
      <c r="M85" s="100"/>
      <c r="N85" s="100"/>
      <c r="O85" s="100"/>
      <c r="P85" s="100"/>
      <c r="Q85" s="100"/>
      <c r="R85" s="100"/>
      <c r="S85" s="100"/>
    </row>
    <row r="86" spans="1:19">
      <c r="A86" s="180" t="s">
        <v>57</v>
      </c>
      <c r="B86" s="172" t="s">
        <v>58</v>
      </c>
      <c r="C86" s="173" t="s">
        <v>22</v>
      </c>
      <c r="D86" s="173" t="s">
        <v>22</v>
      </c>
      <c r="E86" s="173" t="s">
        <v>22</v>
      </c>
      <c r="F86" s="173" t="s">
        <v>22</v>
      </c>
      <c r="G86" s="174" t="s">
        <v>22</v>
      </c>
      <c r="H86" s="177">
        <v>3000000</v>
      </c>
      <c r="I86" s="177">
        <v>3000000</v>
      </c>
      <c r="J86" s="177">
        <v>3000000</v>
      </c>
      <c r="K86" s="100"/>
      <c r="L86" s="100"/>
      <c r="M86" s="100"/>
      <c r="N86" s="100"/>
      <c r="O86" s="100"/>
      <c r="P86" s="100"/>
      <c r="Q86" s="100"/>
      <c r="R86" s="100"/>
      <c r="S86" s="100"/>
    </row>
    <row r="87" spans="1:19">
      <c r="A87" s="181" t="s">
        <v>142</v>
      </c>
      <c r="B87" s="165" t="s">
        <v>143</v>
      </c>
      <c r="C87" s="160" t="s">
        <v>22</v>
      </c>
      <c r="D87" s="160" t="s">
        <v>22</v>
      </c>
      <c r="E87" s="160" t="s">
        <v>22</v>
      </c>
      <c r="F87" s="160" t="s">
        <v>143</v>
      </c>
      <c r="G87" s="161" t="s">
        <v>22</v>
      </c>
      <c r="H87" s="119">
        <v>14958247</v>
      </c>
      <c r="I87" s="119">
        <v>14958247</v>
      </c>
      <c r="J87" s="119">
        <v>14958247</v>
      </c>
      <c r="K87" s="108"/>
      <c r="L87" s="108"/>
      <c r="M87" s="108"/>
      <c r="N87" s="108"/>
      <c r="O87" s="108"/>
      <c r="P87" s="108"/>
      <c r="Q87" s="108"/>
      <c r="R87" s="108"/>
      <c r="S87" s="108"/>
    </row>
    <row r="88" spans="1:19">
      <c r="A88" s="178" t="s">
        <v>36</v>
      </c>
      <c r="B88" s="167" t="s">
        <v>37</v>
      </c>
      <c r="C88" s="168" t="s">
        <v>22</v>
      </c>
      <c r="D88" s="168" t="s">
        <v>22</v>
      </c>
      <c r="E88" s="168" t="s">
        <v>22</v>
      </c>
      <c r="F88" s="168" t="s">
        <v>22</v>
      </c>
      <c r="G88" s="169" t="s">
        <v>37</v>
      </c>
      <c r="H88" s="170">
        <v>14958247</v>
      </c>
      <c r="I88" s="170">
        <v>14958247</v>
      </c>
      <c r="J88" s="170">
        <v>14958247</v>
      </c>
      <c r="K88" s="127"/>
      <c r="L88" s="127"/>
      <c r="M88" s="127"/>
      <c r="N88" s="127"/>
      <c r="O88" s="127"/>
      <c r="P88" s="127"/>
      <c r="Q88" s="127"/>
      <c r="R88" s="127"/>
      <c r="S88" s="127"/>
    </row>
    <row r="89" spans="1:19">
      <c r="A89" s="179" t="s">
        <v>31</v>
      </c>
      <c r="B89" s="172" t="s">
        <v>32</v>
      </c>
      <c r="C89" s="173" t="s">
        <v>22</v>
      </c>
      <c r="D89" s="173" t="s">
        <v>22</v>
      </c>
      <c r="E89" s="173" t="s">
        <v>22</v>
      </c>
      <c r="F89" s="173" t="s">
        <v>22</v>
      </c>
      <c r="G89" s="174" t="s">
        <v>22</v>
      </c>
      <c r="H89" s="175">
        <v>14958247</v>
      </c>
      <c r="I89" s="175">
        <v>14958247</v>
      </c>
      <c r="J89" s="175">
        <v>14958247</v>
      </c>
      <c r="K89" s="100"/>
      <c r="L89" s="100"/>
      <c r="M89" s="100"/>
      <c r="N89" s="100"/>
      <c r="O89" s="100"/>
      <c r="P89" s="100"/>
      <c r="Q89" s="100"/>
      <c r="R89" s="100"/>
      <c r="S89" s="100"/>
    </row>
    <row r="90" spans="1:19">
      <c r="A90" s="180" t="s">
        <v>57</v>
      </c>
      <c r="B90" s="172" t="s">
        <v>58</v>
      </c>
      <c r="C90" s="173" t="s">
        <v>22</v>
      </c>
      <c r="D90" s="173" t="s">
        <v>22</v>
      </c>
      <c r="E90" s="173" t="s">
        <v>22</v>
      </c>
      <c r="F90" s="173" t="s">
        <v>22</v>
      </c>
      <c r="G90" s="174" t="s">
        <v>22</v>
      </c>
      <c r="H90" s="177">
        <v>14891000</v>
      </c>
      <c r="I90" s="177">
        <v>14891000</v>
      </c>
      <c r="J90" s="177">
        <v>14891000</v>
      </c>
      <c r="K90" s="100"/>
      <c r="L90" s="100"/>
      <c r="M90" s="100"/>
      <c r="N90" s="100"/>
      <c r="O90" s="100"/>
      <c r="P90" s="100"/>
      <c r="Q90" s="100"/>
      <c r="R90" s="100"/>
      <c r="S90" s="100"/>
    </row>
    <row r="91" spans="1:19">
      <c r="A91" s="180" t="s">
        <v>59</v>
      </c>
      <c r="B91" s="172" t="s">
        <v>60</v>
      </c>
      <c r="C91" s="173" t="s">
        <v>22</v>
      </c>
      <c r="D91" s="173" t="s">
        <v>22</v>
      </c>
      <c r="E91" s="173" t="s">
        <v>22</v>
      </c>
      <c r="F91" s="173" t="s">
        <v>22</v>
      </c>
      <c r="G91" s="174" t="s">
        <v>22</v>
      </c>
      <c r="H91" s="177">
        <v>67247</v>
      </c>
      <c r="I91" s="177">
        <v>67247</v>
      </c>
      <c r="J91" s="177">
        <v>67247</v>
      </c>
      <c r="K91" s="100"/>
      <c r="L91" s="100"/>
      <c r="M91" s="100"/>
      <c r="N91" s="100"/>
      <c r="O91" s="100"/>
      <c r="P91" s="100"/>
      <c r="Q91" s="100"/>
      <c r="R91" s="100"/>
      <c r="S91" s="100"/>
    </row>
    <row r="92" spans="1:19">
      <c r="A92" s="181" t="s">
        <v>144</v>
      </c>
      <c r="B92" s="165" t="s">
        <v>145</v>
      </c>
      <c r="C92" s="160" t="s">
        <v>22</v>
      </c>
      <c r="D92" s="160" t="s">
        <v>22</v>
      </c>
      <c r="E92" s="160" t="s">
        <v>22</v>
      </c>
      <c r="F92" s="160" t="s">
        <v>145</v>
      </c>
      <c r="G92" s="161" t="s">
        <v>22</v>
      </c>
      <c r="H92" s="119">
        <v>6721743</v>
      </c>
      <c r="I92" s="119">
        <v>6443161</v>
      </c>
      <c r="J92" s="119">
        <v>6443161</v>
      </c>
      <c r="K92" s="108"/>
      <c r="L92" s="108"/>
      <c r="M92" s="108"/>
      <c r="N92" s="108"/>
      <c r="O92" s="108"/>
      <c r="P92" s="108"/>
      <c r="Q92" s="108"/>
      <c r="R92" s="108"/>
      <c r="S92" s="108"/>
    </row>
    <row r="93" spans="1:19">
      <c r="A93" s="178" t="s">
        <v>36</v>
      </c>
      <c r="B93" s="167" t="s">
        <v>37</v>
      </c>
      <c r="C93" s="168" t="s">
        <v>22</v>
      </c>
      <c r="D93" s="168" t="s">
        <v>22</v>
      </c>
      <c r="E93" s="168" t="s">
        <v>22</v>
      </c>
      <c r="F93" s="168" t="s">
        <v>22</v>
      </c>
      <c r="G93" s="169" t="s">
        <v>37</v>
      </c>
      <c r="H93" s="170">
        <v>295635</v>
      </c>
      <c r="I93" s="170">
        <v>295635</v>
      </c>
      <c r="J93" s="170">
        <v>295635</v>
      </c>
      <c r="K93" s="127"/>
      <c r="L93" s="127"/>
      <c r="M93" s="127"/>
      <c r="N93" s="127"/>
      <c r="O93" s="127"/>
      <c r="P93" s="127"/>
      <c r="Q93" s="127"/>
      <c r="R93" s="127"/>
      <c r="S93" s="127"/>
    </row>
    <row r="94" spans="1:19">
      <c r="A94" s="179" t="s">
        <v>31</v>
      </c>
      <c r="B94" s="172" t="s">
        <v>32</v>
      </c>
      <c r="C94" s="173" t="s">
        <v>22</v>
      </c>
      <c r="D94" s="173" t="s">
        <v>22</v>
      </c>
      <c r="E94" s="173" t="s">
        <v>22</v>
      </c>
      <c r="F94" s="173" t="s">
        <v>22</v>
      </c>
      <c r="G94" s="174" t="s">
        <v>22</v>
      </c>
      <c r="H94" s="175">
        <v>295635</v>
      </c>
      <c r="I94" s="175">
        <v>295635</v>
      </c>
      <c r="J94" s="175">
        <v>295635</v>
      </c>
      <c r="K94" s="100"/>
      <c r="L94" s="100"/>
      <c r="M94" s="100"/>
      <c r="N94" s="100"/>
      <c r="O94" s="100"/>
      <c r="P94" s="100"/>
      <c r="Q94" s="100"/>
      <c r="R94" s="100"/>
      <c r="S94" s="100"/>
    </row>
    <row r="95" spans="1:19">
      <c r="A95" s="180" t="s">
        <v>59</v>
      </c>
      <c r="B95" s="172" t="s">
        <v>60</v>
      </c>
      <c r="C95" s="173" t="s">
        <v>22</v>
      </c>
      <c r="D95" s="173" t="s">
        <v>22</v>
      </c>
      <c r="E95" s="173" t="s">
        <v>22</v>
      </c>
      <c r="F95" s="173" t="s">
        <v>22</v>
      </c>
      <c r="G95" s="174" t="s">
        <v>22</v>
      </c>
      <c r="H95" s="177">
        <v>250000</v>
      </c>
      <c r="I95" s="177">
        <v>250000</v>
      </c>
      <c r="J95" s="177">
        <v>250000</v>
      </c>
      <c r="K95" s="100"/>
      <c r="L95" s="100"/>
      <c r="M95" s="100"/>
      <c r="N95" s="100"/>
      <c r="O95" s="100"/>
      <c r="P95" s="100"/>
      <c r="Q95" s="100"/>
      <c r="R95" s="100"/>
      <c r="S95" s="100"/>
    </row>
    <row r="96" spans="1:19">
      <c r="A96" s="180" t="s">
        <v>61</v>
      </c>
      <c r="B96" s="172" t="s">
        <v>62</v>
      </c>
      <c r="C96" s="173" t="s">
        <v>22</v>
      </c>
      <c r="D96" s="173" t="s">
        <v>22</v>
      </c>
      <c r="E96" s="173" t="s">
        <v>22</v>
      </c>
      <c r="F96" s="173" t="s">
        <v>22</v>
      </c>
      <c r="G96" s="174" t="s">
        <v>22</v>
      </c>
      <c r="H96" s="177">
        <v>45635</v>
      </c>
      <c r="I96" s="177">
        <v>45635</v>
      </c>
      <c r="J96" s="177">
        <v>45635</v>
      </c>
      <c r="K96" s="100"/>
      <c r="L96" s="100"/>
      <c r="M96" s="100"/>
      <c r="N96" s="100"/>
      <c r="O96" s="100"/>
      <c r="P96" s="100"/>
      <c r="Q96" s="100"/>
      <c r="R96" s="100"/>
      <c r="S96" s="100"/>
    </row>
    <row r="97" spans="1:19">
      <c r="A97" s="178" t="s">
        <v>38</v>
      </c>
      <c r="B97" s="167" t="s">
        <v>39</v>
      </c>
      <c r="C97" s="168" t="s">
        <v>22</v>
      </c>
      <c r="D97" s="168" t="s">
        <v>22</v>
      </c>
      <c r="E97" s="168" t="s">
        <v>22</v>
      </c>
      <c r="F97" s="168" t="s">
        <v>22</v>
      </c>
      <c r="G97" s="169" t="s">
        <v>39</v>
      </c>
      <c r="H97" s="170">
        <v>175000</v>
      </c>
      <c r="I97" s="170">
        <v>175000</v>
      </c>
      <c r="J97" s="170">
        <v>175000</v>
      </c>
      <c r="K97" s="127"/>
      <c r="L97" s="127"/>
      <c r="M97" s="127"/>
      <c r="N97" s="127"/>
      <c r="O97" s="127"/>
      <c r="P97" s="127"/>
      <c r="Q97" s="127"/>
      <c r="R97" s="127"/>
      <c r="S97" s="127"/>
    </row>
    <row r="98" spans="1:19">
      <c r="A98" s="179" t="s">
        <v>31</v>
      </c>
      <c r="B98" s="172" t="s">
        <v>32</v>
      </c>
      <c r="C98" s="173" t="s">
        <v>22</v>
      </c>
      <c r="D98" s="173" t="s">
        <v>22</v>
      </c>
      <c r="E98" s="173" t="s">
        <v>22</v>
      </c>
      <c r="F98" s="173" t="s">
        <v>22</v>
      </c>
      <c r="G98" s="174" t="s">
        <v>22</v>
      </c>
      <c r="H98" s="175">
        <v>175000</v>
      </c>
      <c r="I98" s="175">
        <v>175000</v>
      </c>
      <c r="J98" s="175">
        <v>175000</v>
      </c>
      <c r="K98" s="100"/>
      <c r="L98" s="100"/>
      <c r="M98" s="100"/>
      <c r="N98" s="100"/>
      <c r="O98" s="100"/>
      <c r="P98" s="100"/>
      <c r="Q98" s="100"/>
      <c r="R98" s="100"/>
      <c r="S98" s="100"/>
    </row>
    <row r="99" spans="1:19">
      <c r="A99" s="180" t="s">
        <v>57</v>
      </c>
      <c r="B99" s="172" t="s">
        <v>58</v>
      </c>
      <c r="C99" s="173" t="s">
        <v>22</v>
      </c>
      <c r="D99" s="173" t="s">
        <v>22</v>
      </c>
      <c r="E99" s="173" t="s">
        <v>22</v>
      </c>
      <c r="F99" s="173" t="s">
        <v>22</v>
      </c>
      <c r="G99" s="174" t="s">
        <v>22</v>
      </c>
      <c r="H99" s="177">
        <v>175000</v>
      </c>
      <c r="I99" s="177">
        <v>175000</v>
      </c>
      <c r="J99" s="177">
        <v>175000</v>
      </c>
      <c r="K99" s="100"/>
      <c r="L99" s="100"/>
      <c r="M99" s="100"/>
      <c r="N99" s="100"/>
      <c r="O99" s="100"/>
      <c r="P99" s="100"/>
      <c r="Q99" s="100"/>
      <c r="R99" s="100"/>
      <c r="S99" s="100"/>
    </row>
    <row r="100" spans="1:19">
      <c r="A100" s="178" t="s">
        <v>140</v>
      </c>
      <c r="B100" s="167" t="s">
        <v>141</v>
      </c>
      <c r="C100" s="168" t="s">
        <v>22</v>
      </c>
      <c r="D100" s="168" t="s">
        <v>22</v>
      </c>
      <c r="E100" s="168" t="s">
        <v>22</v>
      </c>
      <c r="F100" s="168" t="s">
        <v>22</v>
      </c>
      <c r="G100" s="169" t="s">
        <v>141</v>
      </c>
      <c r="H100" s="170">
        <v>6251108</v>
      </c>
      <c r="I100" s="170">
        <v>5972526</v>
      </c>
      <c r="J100" s="170">
        <v>5972526</v>
      </c>
      <c r="K100" s="127"/>
      <c r="L100" s="127"/>
      <c r="M100" s="127"/>
      <c r="N100" s="127"/>
      <c r="O100" s="127"/>
      <c r="P100" s="127"/>
      <c r="Q100" s="127"/>
      <c r="R100" s="127"/>
      <c r="S100" s="127"/>
    </row>
    <row r="101" spans="1:19">
      <c r="A101" s="179" t="s">
        <v>31</v>
      </c>
      <c r="B101" s="172" t="s">
        <v>32</v>
      </c>
      <c r="C101" s="173" t="s">
        <v>22</v>
      </c>
      <c r="D101" s="173" t="s">
        <v>22</v>
      </c>
      <c r="E101" s="173" t="s">
        <v>22</v>
      </c>
      <c r="F101" s="173" t="s">
        <v>22</v>
      </c>
      <c r="G101" s="174" t="s">
        <v>22</v>
      </c>
      <c r="H101" s="175">
        <v>6251108</v>
      </c>
      <c r="I101" s="175">
        <v>5972526</v>
      </c>
      <c r="J101" s="175">
        <v>5972526</v>
      </c>
      <c r="K101" s="100"/>
      <c r="L101" s="100"/>
      <c r="M101" s="100"/>
      <c r="N101" s="100"/>
      <c r="O101" s="100"/>
      <c r="P101" s="100"/>
      <c r="Q101" s="100"/>
      <c r="R101" s="100"/>
      <c r="S101" s="100"/>
    </row>
    <row r="102" spans="1:19">
      <c r="A102" s="180" t="s">
        <v>57</v>
      </c>
      <c r="B102" s="172" t="s">
        <v>58</v>
      </c>
      <c r="C102" s="173" t="s">
        <v>22</v>
      </c>
      <c r="D102" s="173" t="s">
        <v>22</v>
      </c>
      <c r="E102" s="173" t="s">
        <v>22</v>
      </c>
      <c r="F102" s="173" t="s">
        <v>22</v>
      </c>
      <c r="G102" s="174" t="s">
        <v>22</v>
      </c>
      <c r="H102" s="177">
        <v>6251108</v>
      </c>
      <c r="I102" s="177">
        <v>5972526</v>
      </c>
      <c r="J102" s="177">
        <v>5972526</v>
      </c>
      <c r="K102" s="100"/>
      <c r="L102" s="100"/>
      <c r="M102" s="100"/>
      <c r="N102" s="100"/>
      <c r="O102" s="100"/>
      <c r="P102" s="100"/>
      <c r="Q102" s="100"/>
      <c r="R102" s="100"/>
      <c r="S102" s="100"/>
    </row>
    <row r="103" spans="1:19">
      <c r="A103" s="181" t="s">
        <v>146</v>
      </c>
      <c r="B103" s="165" t="s">
        <v>147</v>
      </c>
      <c r="C103" s="160" t="s">
        <v>22</v>
      </c>
      <c r="D103" s="160" t="s">
        <v>22</v>
      </c>
      <c r="E103" s="160" t="s">
        <v>22</v>
      </c>
      <c r="F103" s="160" t="s">
        <v>148</v>
      </c>
      <c r="G103" s="161" t="s">
        <v>22</v>
      </c>
      <c r="H103" s="119">
        <v>169000</v>
      </c>
      <c r="I103" s="119">
        <v>169000</v>
      </c>
      <c r="J103" s="119">
        <v>169000</v>
      </c>
      <c r="K103" s="108"/>
      <c r="L103" s="108"/>
      <c r="M103" s="108"/>
      <c r="N103" s="108"/>
      <c r="O103" s="108"/>
      <c r="P103" s="108"/>
      <c r="Q103" s="108"/>
      <c r="R103" s="108"/>
      <c r="S103" s="108"/>
    </row>
    <row r="104" spans="1:19">
      <c r="A104" s="178" t="s">
        <v>36</v>
      </c>
      <c r="B104" s="167" t="s">
        <v>37</v>
      </c>
      <c r="C104" s="168" t="s">
        <v>22</v>
      </c>
      <c r="D104" s="168" t="s">
        <v>22</v>
      </c>
      <c r="E104" s="168" t="s">
        <v>22</v>
      </c>
      <c r="F104" s="168" t="s">
        <v>22</v>
      </c>
      <c r="G104" s="169" t="s">
        <v>37</v>
      </c>
      <c r="H104" s="170">
        <v>169000</v>
      </c>
      <c r="I104" s="170">
        <v>169000</v>
      </c>
      <c r="J104" s="170">
        <v>169000</v>
      </c>
      <c r="K104" s="127"/>
      <c r="L104" s="127"/>
      <c r="M104" s="127"/>
      <c r="N104" s="127"/>
      <c r="O104" s="127"/>
      <c r="P104" s="127"/>
      <c r="Q104" s="127"/>
      <c r="R104" s="127"/>
      <c r="S104" s="127"/>
    </row>
    <row r="105" spans="1:19">
      <c r="A105" s="179" t="s">
        <v>31</v>
      </c>
      <c r="B105" s="172" t="s">
        <v>32</v>
      </c>
      <c r="C105" s="173" t="s">
        <v>22</v>
      </c>
      <c r="D105" s="173" t="s">
        <v>22</v>
      </c>
      <c r="E105" s="173" t="s">
        <v>22</v>
      </c>
      <c r="F105" s="173" t="s">
        <v>22</v>
      </c>
      <c r="G105" s="174" t="s">
        <v>22</v>
      </c>
      <c r="H105" s="175">
        <v>169000</v>
      </c>
      <c r="I105" s="175">
        <v>169000</v>
      </c>
      <c r="J105" s="175">
        <v>169000</v>
      </c>
      <c r="K105" s="100"/>
      <c r="L105" s="100"/>
      <c r="M105" s="100"/>
      <c r="N105" s="100"/>
      <c r="O105" s="100"/>
      <c r="P105" s="100"/>
      <c r="Q105" s="100"/>
      <c r="R105" s="100"/>
      <c r="S105" s="100"/>
    </row>
    <row r="106" spans="1:19">
      <c r="A106" s="180" t="s">
        <v>48</v>
      </c>
      <c r="B106" s="172" t="s">
        <v>49</v>
      </c>
      <c r="C106" s="173" t="s">
        <v>22</v>
      </c>
      <c r="D106" s="173" t="s">
        <v>22</v>
      </c>
      <c r="E106" s="173" t="s">
        <v>22</v>
      </c>
      <c r="F106" s="173" t="s">
        <v>22</v>
      </c>
      <c r="G106" s="174" t="s">
        <v>22</v>
      </c>
      <c r="H106" s="177">
        <v>169000</v>
      </c>
      <c r="I106" s="177">
        <v>169000</v>
      </c>
      <c r="J106" s="177">
        <v>169000</v>
      </c>
      <c r="K106" s="100"/>
      <c r="L106" s="100"/>
      <c r="M106" s="100"/>
      <c r="N106" s="100"/>
      <c r="O106" s="100"/>
      <c r="P106" s="100"/>
      <c r="Q106" s="100"/>
      <c r="R106" s="100"/>
      <c r="S106" s="100"/>
    </row>
    <row r="107" spans="1:19">
      <c r="A107" s="181" t="s">
        <v>149</v>
      </c>
      <c r="B107" s="165" t="s">
        <v>150</v>
      </c>
      <c r="C107" s="160" t="s">
        <v>22</v>
      </c>
      <c r="D107" s="160" t="s">
        <v>22</v>
      </c>
      <c r="E107" s="160" t="s">
        <v>22</v>
      </c>
      <c r="F107" s="160" t="s">
        <v>151</v>
      </c>
      <c r="G107" s="161" t="s">
        <v>22</v>
      </c>
      <c r="H107" s="119">
        <v>375000000</v>
      </c>
      <c r="I107" s="119">
        <v>375000000</v>
      </c>
      <c r="J107" s="119">
        <v>375000000</v>
      </c>
      <c r="K107" s="108"/>
      <c r="L107" s="108"/>
      <c r="M107" s="108"/>
      <c r="N107" s="108"/>
      <c r="O107" s="108"/>
      <c r="P107" s="108"/>
      <c r="Q107" s="108"/>
      <c r="R107" s="108"/>
      <c r="S107" s="108"/>
    </row>
    <row r="108" spans="1:19">
      <c r="A108" s="178" t="s">
        <v>140</v>
      </c>
      <c r="B108" s="167" t="s">
        <v>141</v>
      </c>
      <c r="C108" s="168" t="s">
        <v>22</v>
      </c>
      <c r="D108" s="168" t="s">
        <v>22</v>
      </c>
      <c r="E108" s="168" t="s">
        <v>22</v>
      </c>
      <c r="F108" s="168" t="s">
        <v>22</v>
      </c>
      <c r="G108" s="169" t="s">
        <v>141</v>
      </c>
      <c r="H108" s="170">
        <v>375000000</v>
      </c>
      <c r="I108" s="170">
        <v>375000000</v>
      </c>
      <c r="J108" s="170">
        <v>375000000</v>
      </c>
      <c r="K108" s="127"/>
      <c r="L108" s="127"/>
      <c r="M108" s="127"/>
      <c r="N108" s="127"/>
      <c r="O108" s="127"/>
      <c r="P108" s="127"/>
      <c r="Q108" s="127"/>
      <c r="R108" s="127"/>
      <c r="S108" s="127"/>
    </row>
    <row r="109" spans="1:19">
      <c r="A109" s="179" t="s">
        <v>31</v>
      </c>
      <c r="B109" s="172" t="s">
        <v>32</v>
      </c>
      <c r="C109" s="173" t="s">
        <v>22</v>
      </c>
      <c r="D109" s="173" t="s">
        <v>22</v>
      </c>
      <c r="E109" s="173" t="s">
        <v>22</v>
      </c>
      <c r="F109" s="173" t="s">
        <v>22</v>
      </c>
      <c r="G109" s="174" t="s">
        <v>22</v>
      </c>
      <c r="H109" s="175">
        <v>375000000</v>
      </c>
      <c r="I109" s="175">
        <v>375000000</v>
      </c>
      <c r="J109" s="175">
        <v>375000000</v>
      </c>
      <c r="K109" s="100"/>
      <c r="L109" s="100"/>
      <c r="M109" s="100"/>
      <c r="N109" s="100"/>
      <c r="O109" s="100"/>
      <c r="P109" s="100"/>
      <c r="Q109" s="100"/>
      <c r="R109" s="100"/>
      <c r="S109" s="100"/>
    </row>
    <row r="110" spans="1:19">
      <c r="A110" s="180" t="s">
        <v>57</v>
      </c>
      <c r="B110" s="172" t="s">
        <v>58</v>
      </c>
      <c r="C110" s="173" t="s">
        <v>22</v>
      </c>
      <c r="D110" s="173" t="s">
        <v>22</v>
      </c>
      <c r="E110" s="173" t="s">
        <v>22</v>
      </c>
      <c r="F110" s="173" t="s">
        <v>22</v>
      </c>
      <c r="G110" s="174" t="s">
        <v>22</v>
      </c>
      <c r="H110" s="177">
        <v>374500000</v>
      </c>
      <c r="I110" s="177">
        <v>374500000</v>
      </c>
      <c r="J110" s="177">
        <v>374500000</v>
      </c>
      <c r="K110" s="100"/>
      <c r="L110" s="100"/>
      <c r="M110" s="100"/>
      <c r="N110" s="100"/>
      <c r="O110" s="100"/>
      <c r="P110" s="100"/>
      <c r="Q110" s="100"/>
      <c r="R110" s="100"/>
      <c r="S110" s="100"/>
    </row>
    <row r="111" spans="1:19">
      <c r="A111" s="180" t="s">
        <v>59</v>
      </c>
      <c r="B111" s="172" t="s">
        <v>60</v>
      </c>
      <c r="C111" s="173" t="s">
        <v>22</v>
      </c>
      <c r="D111" s="173" t="s">
        <v>22</v>
      </c>
      <c r="E111" s="173" t="s">
        <v>22</v>
      </c>
      <c r="F111" s="173" t="s">
        <v>22</v>
      </c>
      <c r="G111" s="174" t="s">
        <v>22</v>
      </c>
      <c r="H111" s="177">
        <v>500000</v>
      </c>
      <c r="I111" s="177">
        <v>500000</v>
      </c>
      <c r="J111" s="177">
        <v>500000</v>
      </c>
      <c r="K111" s="100"/>
      <c r="L111" s="100"/>
      <c r="M111" s="100"/>
      <c r="N111" s="100"/>
      <c r="O111" s="100"/>
      <c r="P111" s="100"/>
      <c r="Q111" s="100"/>
      <c r="R111" s="100"/>
      <c r="S111" s="100"/>
    </row>
    <row r="112" spans="1:19">
      <c r="A112" s="181" t="s">
        <v>152</v>
      </c>
      <c r="B112" s="165" t="s">
        <v>153</v>
      </c>
      <c r="C112" s="160" t="s">
        <v>22</v>
      </c>
      <c r="D112" s="160" t="s">
        <v>22</v>
      </c>
      <c r="E112" s="160" t="s">
        <v>22</v>
      </c>
      <c r="F112" s="160" t="s">
        <v>153</v>
      </c>
      <c r="G112" s="161" t="s">
        <v>22</v>
      </c>
      <c r="H112" s="119">
        <v>16667630</v>
      </c>
      <c r="I112" s="119">
        <v>17037803</v>
      </c>
      <c r="J112" s="119">
        <v>17037803</v>
      </c>
      <c r="K112" s="108"/>
      <c r="L112" s="108"/>
      <c r="M112" s="108"/>
      <c r="N112" s="108"/>
      <c r="O112" s="108"/>
      <c r="P112" s="108"/>
      <c r="Q112" s="108"/>
      <c r="R112" s="108"/>
      <c r="S112" s="108"/>
    </row>
    <row r="113" spans="1:19">
      <c r="A113" s="178" t="s">
        <v>38</v>
      </c>
      <c r="B113" s="167" t="s">
        <v>39</v>
      </c>
      <c r="C113" s="168" t="s">
        <v>22</v>
      </c>
      <c r="D113" s="168" t="s">
        <v>22</v>
      </c>
      <c r="E113" s="168" t="s">
        <v>22</v>
      </c>
      <c r="F113" s="168" t="s">
        <v>22</v>
      </c>
      <c r="G113" s="169" t="s">
        <v>39</v>
      </c>
      <c r="H113" s="170">
        <v>4261510</v>
      </c>
      <c r="I113" s="170">
        <v>4302217</v>
      </c>
      <c r="J113" s="170">
        <v>4302217</v>
      </c>
      <c r="K113" s="127"/>
      <c r="L113" s="127"/>
      <c r="M113" s="127"/>
      <c r="N113" s="127"/>
      <c r="O113" s="127"/>
      <c r="P113" s="127"/>
      <c r="Q113" s="127"/>
      <c r="R113" s="127"/>
      <c r="S113" s="127"/>
    </row>
    <row r="114" spans="1:19">
      <c r="A114" s="179" t="s">
        <v>31</v>
      </c>
      <c r="B114" s="172" t="s">
        <v>32</v>
      </c>
      <c r="C114" s="173" t="s">
        <v>22</v>
      </c>
      <c r="D114" s="173" t="s">
        <v>22</v>
      </c>
      <c r="E114" s="173" t="s">
        <v>22</v>
      </c>
      <c r="F114" s="173" t="s">
        <v>22</v>
      </c>
      <c r="G114" s="174" t="s">
        <v>22</v>
      </c>
      <c r="H114" s="175">
        <v>4261510</v>
      </c>
      <c r="I114" s="175">
        <v>4302217</v>
      </c>
      <c r="J114" s="175">
        <v>4302217</v>
      </c>
      <c r="K114" s="100"/>
      <c r="L114" s="100"/>
      <c r="M114" s="100"/>
      <c r="N114" s="100"/>
      <c r="O114" s="100"/>
      <c r="P114" s="100"/>
      <c r="Q114" s="100"/>
      <c r="R114" s="100"/>
      <c r="S114" s="100"/>
    </row>
    <row r="115" spans="1:19">
      <c r="A115" s="180" t="s">
        <v>57</v>
      </c>
      <c r="B115" s="172" t="s">
        <v>58</v>
      </c>
      <c r="C115" s="173" t="s">
        <v>22</v>
      </c>
      <c r="D115" s="173" t="s">
        <v>22</v>
      </c>
      <c r="E115" s="173" t="s">
        <v>22</v>
      </c>
      <c r="F115" s="173" t="s">
        <v>22</v>
      </c>
      <c r="G115" s="174" t="s">
        <v>22</v>
      </c>
      <c r="H115" s="177">
        <v>4261510</v>
      </c>
      <c r="I115" s="177">
        <v>4302217</v>
      </c>
      <c r="J115" s="177">
        <v>4302217</v>
      </c>
      <c r="K115" s="100"/>
      <c r="L115" s="100"/>
      <c r="M115" s="100"/>
      <c r="N115" s="100"/>
      <c r="O115" s="100"/>
      <c r="P115" s="100"/>
      <c r="Q115" s="100"/>
      <c r="R115" s="100"/>
      <c r="S115" s="100"/>
    </row>
    <row r="116" spans="1:19">
      <c r="A116" s="178" t="s">
        <v>140</v>
      </c>
      <c r="B116" s="167" t="s">
        <v>141</v>
      </c>
      <c r="C116" s="168" t="s">
        <v>22</v>
      </c>
      <c r="D116" s="168" t="s">
        <v>22</v>
      </c>
      <c r="E116" s="168" t="s">
        <v>22</v>
      </c>
      <c r="F116" s="168" t="s">
        <v>22</v>
      </c>
      <c r="G116" s="169" t="s">
        <v>141</v>
      </c>
      <c r="H116" s="170">
        <v>12406120</v>
      </c>
      <c r="I116" s="170">
        <v>12735586</v>
      </c>
      <c r="J116" s="170">
        <v>12735586</v>
      </c>
      <c r="K116" s="127"/>
      <c r="L116" s="127"/>
      <c r="M116" s="127"/>
      <c r="N116" s="127"/>
      <c r="O116" s="127"/>
      <c r="P116" s="127"/>
      <c r="Q116" s="127"/>
      <c r="R116" s="127"/>
      <c r="S116" s="127"/>
    </row>
    <row r="117" spans="1:19">
      <c r="A117" s="179" t="s">
        <v>31</v>
      </c>
      <c r="B117" s="172" t="s">
        <v>32</v>
      </c>
      <c r="C117" s="173" t="s">
        <v>22</v>
      </c>
      <c r="D117" s="173" t="s">
        <v>22</v>
      </c>
      <c r="E117" s="173" t="s">
        <v>22</v>
      </c>
      <c r="F117" s="173" t="s">
        <v>22</v>
      </c>
      <c r="G117" s="174" t="s">
        <v>22</v>
      </c>
      <c r="H117" s="175">
        <v>12406120</v>
      </c>
      <c r="I117" s="175">
        <v>12735586</v>
      </c>
      <c r="J117" s="175">
        <v>12735586</v>
      </c>
      <c r="K117" s="100"/>
      <c r="L117" s="100"/>
      <c r="M117" s="100"/>
      <c r="N117" s="100"/>
      <c r="O117" s="100"/>
      <c r="P117" s="100"/>
      <c r="Q117" s="100"/>
      <c r="R117" s="100"/>
      <c r="S117" s="100"/>
    </row>
    <row r="118" spans="1:19">
      <c r="A118" s="180" t="s">
        <v>57</v>
      </c>
      <c r="B118" s="172" t="s">
        <v>58</v>
      </c>
      <c r="C118" s="173" t="s">
        <v>22</v>
      </c>
      <c r="D118" s="173" t="s">
        <v>22</v>
      </c>
      <c r="E118" s="173" t="s">
        <v>22</v>
      </c>
      <c r="F118" s="173" t="s">
        <v>22</v>
      </c>
      <c r="G118" s="174" t="s">
        <v>22</v>
      </c>
      <c r="H118" s="177">
        <v>12406120</v>
      </c>
      <c r="I118" s="177">
        <v>12735586</v>
      </c>
      <c r="J118" s="177">
        <v>12735586</v>
      </c>
      <c r="K118" s="100"/>
      <c r="L118" s="100"/>
      <c r="M118" s="100"/>
      <c r="N118" s="100"/>
      <c r="O118" s="100"/>
      <c r="P118" s="100"/>
      <c r="Q118" s="100"/>
      <c r="R118" s="100"/>
      <c r="S118" s="100"/>
    </row>
    <row r="119" spans="1:19">
      <c r="A119" s="181" t="s">
        <v>154</v>
      </c>
      <c r="B119" s="165" t="s">
        <v>155</v>
      </c>
      <c r="C119" s="160" t="s">
        <v>22</v>
      </c>
      <c r="D119" s="160" t="s">
        <v>22</v>
      </c>
      <c r="E119" s="160" t="s">
        <v>22</v>
      </c>
      <c r="F119" s="160" t="s">
        <v>156</v>
      </c>
      <c r="G119" s="161" t="s">
        <v>22</v>
      </c>
      <c r="H119" s="119">
        <v>314000</v>
      </c>
      <c r="I119" s="119">
        <v>352500</v>
      </c>
      <c r="J119" s="119">
        <v>259391</v>
      </c>
      <c r="K119" s="108"/>
      <c r="L119" s="108"/>
      <c r="M119" s="108"/>
      <c r="N119" s="108"/>
      <c r="O119" s="108"/>
      <c r="P119" s="108"/>
      <c r="Q119" s="108"/>
      <c r="R119" s="108"/>
      <c r="S119" s="108"/>
    </row>
    <row r="120" spans="1:19">
      <c r="A120" s="178" t="s">
        <v>40</v>
      </c>
      <c r="B120" s="167" t="s">
        <v>41</v>
      </c>
      <c r="C120" s="168" t="s">
        <v>22</v>
      </c>
      <c r="D120" s="168" t="s">
        <v>22</v>
      </c>
      <c r="E120" s="168" t="s">
        <v>22</v>
      </c>
      <c r="F120" s="168" t="s">
        <v>22</v>
      </c>
      <c r="G120" s="169" t="s">
        <v>41</v>
      </c>
      <c r="H120" s="170">
        <v>314000</v>
      </c>
      <c r="I120" s="170">
        <v>352500</v>
      </c>
      <c r="J120" s="170">
        <v>259391</v>
      </c>
      <c r="K120" s="127"/>
      <c r="L120" s="127"/>
      <c r="M120" s="127"/>
      <c r="N120" s="127"/>
      <c r="O120" s="127"/>
      <c r="P120" s="127"/>
      <c r="Q120" s="127"/>
      <c r="R120" s="127"/>
      <c r="S120" s="127"/>
    </row>
    <row r="121" spans="1:19">
      <c r="A121" s="179" t="s">
        <v>31</v>
      </c>
      <c r="B121" s="172" t="s">
        <v>32</v>
      </c>
      <c r="C121" s="173" t="s">
        <v>22</v>
      </c>
      <c r="D121" s="173" t="s">
        <v>22</v>
      </c>
      <c r="E121" s="173" t="s">
        <v>22</v>
      </c>
      <c r="F121" s="173" t="s">
        <v>22</v>
      </c>
      <c r="G121" s="174" t="s">
        <v>22</v>
      </c>
      <c r="H121" s="175">
        <v>209000</v>
      </c>
      <c r="I121" s="175">
        <v>197500</v>
      </c>
      <c r="J121" s="175">
        <v>191121</v>
      </c>
      <c r="K121" s="100"/>
      <c r="L121" s="100"/>
      <c r="M121" s="100"/>
      <c r="N121" s="100"/>
      <c r="O121" s="100"/>
      <c r="P121" s="100"/>
      <c r="Q121" s="100"/>
      <c r="R121" s="100"/>
      <c r="S121" s="100"/>
    </row>
    <row r="122" spans="1:19">
      <c r="A122" s="180" t="s">
        <v>34</v>
      </c>
      <c r="B122" s="172" t="s">
        <v>35</v>
      </c>
      <c r="C122" s="173" t="s">
        <v>22</v>
      </c>
      <c r="D122" s="173" t="s">
        <v>22</v>
      </c>
      <c r="E122" s="173" t="s">
        <v>22</v>
      </c>
      <c r="F122" s="173" t="s">
        <v>22</v>
      </c>
      <c r="G122" s="174" t="s">
        <v>22</v>
      </c>
      <c r="H122" s="177">
        <v>13000</v>
      </c>
      <c r="I122" s="177">
        <v>11000</v>
      </c>
      <c r="J122" s="177">
        <v>6000</v>
      </c>
      <c r="K122" s="100"/>
      <c r="L122" s="100"/>
      <c r="M122" s="100"/>
      <c r="N122" s="100"/>
      <c r="O122" s="100"/>
      <c r="P122" s="100"/>
      <c r="Q122" s="100"/>
      <c r="R122" s="100"/>
      <c r="S122" s="100"/>
    </row>
    <row r="123" spans="1:19">
      <c r="A123" s="180" t="s">
        <v>48</v>
      </c>
      <c r="B123" s="172" t="s">
        <v>49</v>
      </c>
      <c r="C123" s="173" t="s">
        <v>22</v>
      </c>
      <c r="D123" s="173" t="s">
        <v>22</v>
      </c>
      <c r="E123" s="173" t="s">
        <v>22</v>
      </c>
      <c r="F123" s="173" t="s">
        <v>22</v>
      </c>
      <c r="G123" s="174" t="s">
        <v>22</v>
      </c>
      <c r="H123" s="177">
        <v>195000</v>
      </c>
      <c r="I123" s="177">
        <v>184500</v>
      </c>
      <c r="J123" s="177">
        <v>183121</v>
      </c>
      <c r="K123" s="100"/>
      <c r="L123" s="100"/>
      <c r="M123" s="100"/>
      <c r="N123" s="100"/>
      <c r="O123" s="100"/>
      <c r="P123" s="100"/>
      <c r="Q123" s="100"/>
      <c r="R123" s="100"/>
      <c r="S123" s="100"/>
    </row>
    <row r="124" spans="1:19">
      <c r="A124" s="180" t="s">
        <v>57</v>
      </c>
      <c r="B124" s="172" t="s">
        <v>58</v>
      </c>
      <c r="C124" s="173" t="s">
        <v>22</v>
      </c>
      <c r="D124" s="173" t="s">
        <v>22</v>
      </c>
      <c r="E124" s="173" t="s">
        <v>22</v>
      </c>
      <c r="F124" s="173" t="s">
        <v>22</v>
      </c>
      <c r="G124" s="174" t="s">
        <v>22</v>
      </c>
      <c r="H124" s="177">
        <v>1000</v>
      </c>
      <c r="I124" s="177">
        <v>2000</v>
      </c>
      <c r="J124" s="177">
        <v>2000</v>
      </c>
      <c r="K124" s="100"/>
      <c r="L124" s="100"/>
      <c r="M124" s="100"/>
      <c r="N124" s="100"/>
      <c r="O124" s="100"/>
      <c r="P124" s="100"/>
      <c r="Q124" s="100"/>
      <c r="R124" s="100"/>
      <c r="S124" s="100"/>
    </row>
    <row r="125" spans="1:19">
      <c r="A125" s="179" t="s">
        <v>63</v>
      </c>
      <c r="B125" s="172" t="s">
        <v>64</v>
      </c>
      <c r="C125" s="173" t="s">
        <v>22</v>
      </c>
      <c r="D125" s="173" t="s">
        <v>22</v>
      </c>
      <c r="E125" s="173" t="s">
        <v>22</v>
      </c>
      <c r="F125" s="173" t="s">
        <v>22</v>
      </c>
      <c r="G125" s="174" t="s">
        <v>22</v>
      </c>
      <c r="H125" s="175">
        <v>105000</v>
      </c>
      <c r="I125" s="175">
        <v>155000</v>
      </c>
      <c r="J125" s="175">
        <v>68270</v>
      </c>
      <c r="K125" s="100"/>
      <c r="L125" s="100"/>
      <c r="M125" s="100"/>
      <c r="N125" s="100"/>
      <c r="O125" s="100"/>
      <c r="P125" s="100"/>
      <c r="Q125" s="100"/>
      <c r="R125" s="100"/>
      <c r="S125" s="100"/>
    </row>
    <row r="126" spans="1:19">
      <c r="A126" s="180" t="s">
        <v>67</v>
      </c>
      <c r="B126" s="172" t="s">
        <v>68</v>
      </c>
      <c r="C126" s="173" t="s">
        <v>22</v>
      </c>
      <c r="D126" s="173" t="s">
        <v>22</v>
      </c>
      <c r="E126" s="173" t="s">
        <v>22</v>
      </c>
      <c r="F126" s="173" t="s">
        <v>22</v>
      </c>
      <c r="G126" s="174" t="s">
        <v>22</v>
      </c>
      <c r="H126" s="177">
        <v>105000</v>
      </c>
      <c r="I126" s="177">
        <v>155000</v>
      </c>
      <c r="J126" s="177">
        <v>68270</v>
      </c>
      <c r="K126" s="100"/>
      <c r="L126" s="100"/>
      <c r="M126" s="100"/>
      <c r="N126" s="100"/>
      <c r="O126" s="100"/>
      <c r="P126" s="100"/>
      <c r="Q126" s="100"/>
      <c r="R126" s="100"/>
      <c r="S126" s="100"/>
    </row>
    <row r="127" spans="1:19">
      <c r="A127" s="181" t="s">
        <v>157</v>
      </c>
      <c r="B127" s="165" t="s">
        <v>158</v>
      </c>
      <c r="C127" s="160" t="s">
        <v>22</v>
      </c>
      <c r="D127" s="160" t="s">
        <v>22</v>
      </c>
      <c r="E127" s="160" t="s">
        <v>22</v>
      </c>
      <c r="F127" s="160" t="s">
        <v>158</v>
      </c>
      <c r="G127" s="161" t="s">
        <v>22</v>
      </c>
      <c r="H127" s="119">
        <v>50000</v>
      </c>
      <c r="I127" s="119">
        <v>50000</v>
      </c>
      <c r="J127" s="119">
        <v>50000</v>
      </c>
      <c r="K127" s="108"/>
      <c r="L127" s="108"/>
      <c r="M127" s="108"/>
      <c r="N127" s="108"/>
      <c r="O127" s="108"/>
      <c r="P127" s="108"/>
      <c r="Q127" s="108"/>
      <c r="R127" s="108"/>
      <c r="S127" s="108"/>
    </row>
    <row r="128" spans="1:19">
      <c r="A128" s="178" t="s">
        <v>36</v>
      </c>
      <c r="B128" s="167" t="s">
        <v>37</v>
      </c>
      <c r="C128" s="168" t="s">
        <v>22</v>
      </c>
      <c r="D128" s="168" t="s">
        <v>22</v>
      </c>
      <c r="E128" s="168" t="s">
        <v>22</v>
      </c>
      <c r="F128" s="168" t="s">
        <v>22</v>
      </c>
      <c r="G128" s="169" t="s">
        <v>37</v>
      </c>
      <c r="H128" s="170">
        <v>50000</v>
      </c>
      <c r="I128" s="170">
        <v>50000</v>
      </c>
      <c r="J128" s="170">
        <v>50000</v>
      </c>
      <c r="K128" s="127"/>
      <c r="L128" s="127"/>
      <c r="M128" s="127"/>
      <c r="N128" s="127"/>
      <c r="O128" s="127"/>
      <c r="P128" s="127"/>
      <c r="Q128" s="127"/>
      <c r="R128" s="127"/>
      <c r="S128" s="127"/>
    </row>
    <row r="129" spans="1:19">
      <c r="A129" s="179" t="s">
        <v>63</v>
      </c>
      <c r="B129" s="172" t="s">
        <v>64</v>
      </c>
      <c r="C129" s="173" t="s">
        <v>22</v>
      </c>
      <c r="D129" s="173" t="s">
        <v>22</v>
      </c>
      <c r="E129" s="173" t="s">
        <v>22</v>
      </c>
      <c r="F129" s="173" t="s">
        <v>22</v>
      </c>
      <c r="G129" s="174" t="s">
        <v>22</v>
      </c>
      <c r="H129" s="175">
        <v>50000</v>
      </c>
      <c r="I129" s="175">
        <v>50000</v>
      </c>
      <c r="J129" s="175">
        <v>50000</v>
      </c>
      <c r="K129" s="100"/>
      <c r="L129" s="100"/>
      <c r="M129" s="100"/>
      <c r="N129" s="100"/>
      <c r="O129" s="100"/>
      <c r="P129" s="100"/>
      <c r="Q129" s="100"/>
      <c r="R129" s="100"/>
      <c r="S129" s="100"/>
    </row>
    <row r="130" spans="1:19">
      <c r="A130" s="180" t="s">
        <v>65</v>
      </c>
      <c r="B130" s="172" t="s">
        <v>66</v>
      </c>
      <c r="C130" s="173" t="s">
        <v>22</v>
      </c>
      <c r="D130" s="173" t="s">
        <v>22</v>
      </c>
      <c r="E130" s="173" t="s">
        <v>22</v>
      </c>
      <c r="F130" s="173" t="s">
        <v>22</v>
      </c>
      <c r="G130" s="174" t="s">
        <v>22</v>
      </c>
      <c r="H130" s="177">
        <v>50000</v>
      </c>
      <c r="I130" s="177">
        <v>50000</v>
      </c>
      <c r="J130" s="177">
        <v>50000</v>
      </c>
      <c r="K130" s="100"/>
      <c r="L130" s="100"/>
      <c r="M130" s="100"/>
      <c r="N130" s="100"/>
      <c r="O130" s="100"/>
      <c r="P130" s="100"/>
      <c r="Q130" s="100"/>
      <c r="R130" s="100"/>
      <c r="S130" s="100"/>
    </row>
    <row r="131" spans="1:19">
      <c r="A131" s="181" t="s">
        <v>159</v>
      </c>
      <c r="B131" s="165" t="s">
        <v>160</v>
      </c>
      <c r="C131" s="160" t="s">
        <v>22</v>
      </c>
      <c r="D131" s="160" t="s">
        <v>22</v>
      </c>
      <c r="E131" s="160" t="s">
        <v>22</v>
      </c>
      <c r="F131" s="160" t="s">
        <v>160</v>
      </c>
      <c r="G131" s="161" t="s">
        <v>22</v>
      </c>
      <c r="H131" s="119">
        <v>3250000</v>
      </c>
      <c r="I131" s="119">
        <v>1750000</v>
      </c>
      <c r="J131" s="119">
        <v>1750000</v>
      </c>
      <c r="K131" s="108"/>
      <c r="L131" s="108"/>
      <c r="M131" s="108"/>
      <c r="N131" s="108"/>
      <c r="O131" s="108"/>
      <c r="P131" s="108"/>
      <c r="Q131" s="108"/>
      <c r="R131" s="108"/>
      <c r="S131" s="108"/>
    </row>
    <row r="132" spans="1:19">
      <c r="A132" s="178" t="s">
        <v>36</v>
      </c>
      <c r="B132" s="167" t="s">
        <v>37</v>
      </c>
      <c r="C132" s="168" t="s">
        <v>22</v>
      </c>
      <c r="D132" s="168" t="s">
        <v>22</v>
      </c>
      <c r="E132" s="168" t="s">
        <v>22</v>
      </c>
      <c r="F132" s="168" t="s">
        <v>22</v>
      </c>
      <c r="G132" s="169" t="s">
        <v>37</v>
      </c>
      <c r="H132" s="170">
        <v>3250000</v>
      </c>
      <c r="I132" s="170">
        <v>1750000</v>
      </c>
      <c r="J132" s="170">
        <v>1750000</v>
      </c>
      <c r="K132" s="127"/>
      <c r="L132" s="127"/>
      <c r="M132" s="127"/>
      <c r="N132" s="127"/>
      <c r="O132" s="127"/>
      <c r="P132" s="127"/>
      <c r="Q132" s="127"/>
      <c r="R132" s="127"/>
      <c r="S132" s="127"/>
    </row>
    <row r="133" spans="1:19">
      <c r="A133" s="179" t="s">
        <v>31</v>
      </c>
      <c r="B133" s="172" t="s">
        <v>32</v>
      </c>
      <c r="C133" s="173" t="s">
        <v>22</v>
      </c>
      <c r="D133" s="173" t="s">
        <v>22</v>
      </c>
      <c r="E133" s="173" t="s">
        <v>22</v>
      </c>
      <c r="F133" s="173" t="s">
        <v>22</v>
      </c>
      <c r="G133" s="174" t="s">
        <v>22</v>
      </c>
      <c r="H133" s="175">
        <v>3250000</v>
      </c>
      <c r="I133" s="175">
        <v>1750000</v>
      </c>
      <c r="J133" s="175">
        <v>1750000</v>
      </c>
      <c r="K133" s="100"/>
      <c r="L133" s="100"/>
      <c r="M133" s="100"/>
      <c r="N133" s="100"/>
      <c r="O133" s="100"/>
      <c r="P133" s="100"/>
      <c r="Q133" s="100"/>
      <c r="R133" s="100"/>
      <c r="S133" s="100"/>
    </row>
    <row r="134" spans="1:19">
      <c r="A134" s="180" t="s">
        <v>59</v>
      </c>
      <c r="B134" s="172" t="s">
        <v>60</v>
      </c>
      <c r="C134" s="173" t="s">
        <v>22</v>
      </c>
      <c r="D134" s="173" t="s">
        <v>22</v>
      </c>
      <c r="E134" s="173" t="s">
        <v>22</v>
      </c>
      <c r="F134" s="173" t="s">
        <v>22</v>
      </c>
      <c r="G134" s="174" t="s">
        <v>22</v>
      </c>
      <c r="H134" s="177">
        <v>3250000</v>
      </c>
      <c r="I134" s="177">
        <v>1750000</v>
      </c>
      <c r="J134" s="177">
        <v>1750000</v>
      </c>
      <c r="K134" s="100"/>
      <c r="L134" s="100"/>
      <c r="M134" s="100"/>
      <c r="N134" s="100"/>
      <c r="O134" s="100"/>
      <c r="P134" s="100"/>
      <c r="Q134" s="100"/>
      <c r="R134" s="100"/>
      <c r="S134" s="100"/>
    </row>
    <row r="135" spans="1:19">
      <c r="A135" s="181" t="s">
        <v>161</v>
      </c>
      <c r="B135" s="165" t="s">
        <v>162</v>
      </c>
      <c r="C135" s="160" t="s">
        <v>22</v>
      </c>
      <c r="D135" s="160" t="s">
        <v>22</v>
      </c>
      <c r="E135" s="160" t="s">
        <v>22</v>
      </c>
      <c r="F135" s="160" t="s">
        <v>163</v>
      </c>
      <c r="G135" s="161" t="s">
        <v>22</v>
      </c>
      <c r="H135" s="119">
        <v>3110000</v>
      </c>
      <c r="I135" s="119">
        <v>2850000</v>
      </c>
      <c r="J135" s="119">
        <v>1810000</v>
      </c>
      <c r="K135" s="108"/>
      <c r="L135" s="108"/>
      <c r="M135" s="108"/>
      <c r="N135" s="108"/>
      <c r="O135" s="108"/>
      <c r="P135" s="108"/>
      <c r="Q135" s="108"/>
      <c r="R135" s="108"/>
      <c r="S135" s="108"/>
    </row>
    <row r="136" spans="1:19">
      <c r="A136" s="178" t="s">
        <v>36</v>
      </c>
      <c r="B136" s="167" t="s">
        <v>37</v>
      </c>
      <c r="C136" s="168" t="s">
        <v>22</v>
      </c>
      <c r="D136" s="168" t="s">
        <v>22</v>
      </c>
      <c r="E136" s="168" t="s">
        <v>22</v>
      </c>
      <c r="F136" s="168" t="s">
        <v>22</v>
      </c>
      <c r="G136" s="169" t="s">
        <v>37</v>
      </c>
      <c r="H136" s="170">
        <v>3110000</v>
      </c>
      <c r="I136" s="170">
        <v>2850000</v>
      </c>
      <c r="J136" s="170">
        <v>1810000</v>
      </c>
      <c r="K136" s="127"/>
      <c r="L136" s="127"/>
      <c r="M136" s="127"/>
      <c r="N136" s="127"/>
      <c r="O136" s="127"/>
      <c r="P136" s="127"/>
      <c r="Q136" s="127"/>
      <c r="R136" s="127"/>
      <c r="S136" s="127"/>
    </row>
    <row r="137" spans="1:19">
      <c r="A137" s="179" t="s">
        <v>31</v>
      </c>
      <c r="B137" s="172" t="s">
        <v>32</v>
      </c>
      <c r="C137" s="173" t="s">
        <v>22</v>
      </c>
      <c r="D137" s="173" t="s">
        <v>22</v>
      </c>
      <c r="E137" s="173" t="s">
        <v>22</v>
      </c>
      <c r="F137" s="173" t="s">
        <v>22</v>
      </c>
      <c r="G137" s="174" t="s">
        <v>22</v>
      </c>
      <c r="H137" s="175">
        <v>3110000</v>
      </c>
      <c r="I137" s="175">
        <v>2850000</v>
      </c>
      <c r="J137" s="175">
        <v>1810000</v>
      </c>
      <c r="K137" s="100"/>
      <c r="L137" s="100"/>
      <c r="M137" s="100"/>
      <c r="N137" s="100"/>
      <c r="O137" s="100"/>
      <c r="P137" s="100"/>
      <c r="Q137" s="100"/>
      <c r="R137" s="100"/>
      <c r="S137" s="100"/>
    </row>
    <row r="138" spans="1:19">
      <c r="A138" s="180" t="s">
        <v>57</v>
      </c>
      <c r="B138" s="172" t="s">
        <v>58</v>
      </c>
      <c r="C138" s="173" t="s">
        <v>22</v>
      </c>
      <c r="D138" s="173" t="s">
        <v>22</v>
      </c>
      <c r="E138" s="173" t="s">
        <v>22</v>
      </c>
      <c r="F138" s="173" t="s">
        <v>22</v>
      </c>
      <c r="G138" s="174" t="s">
        <v>22</v>
      </c>
      <c r="H138" s="177">
        <v>3110000</v>
      </c>
      <c r="I138" s="177">
        <v>2850000</v>
      </c>
      <c r="J138" s="177">
        <v>1810000</v>
      </c>
      <c r="K138" s="100"/>
      <c r="L138" s="100"/>
      <c r="M138" s="100"/>
      <c r="N138" s="100"/>
      <c r="O138" s="100"/>
      <c r="P138" s="100"/>
      <c r="Q138" s="100"/>
      <c r="R138" s="100"/>
      <c r="S138" s="100"/>
    </row>
    <row r="139" spans="1:19">
      <c r="A139" s="181" t="s">
        <v>164</v>
      </c>
      <c r="B139" s="165" t="s">
        <v>165</v>
      </c>
      <c r="C139" s="160" t="s">
        <v>22</v>
      </c>
      <c r="D139" s="160" t="s">
        <v>22</v>
      </c>
      <c r="E139" s="160" t="s">
        <v>22</v>
      </c>
      <c r="F139" s="160" t="s">
        <v>165</v>
      </c>
      <c r="G139" s="161" t="s">
        <v>22</v>
      </c>
      <c r="H139" s="119">
        <v>3360000</v>
      </c>
      <c r="I139" s="119"/>
      <c r="J139" s="119"/>
      <c r="K139" s="108"/>
      <c r="L139" s="108"/>
      <c r="M139" s="108"/>
      <c r="N139" s="108"/>
      <c r="O139" s="108"/>
      <c r="P139" s="108"/>
      <c r="Q139" s="108"/>
      <c r="R139" s="108"/>
      <c r="S139" s="108"/>
    </row>
    <row r="140" spans="1:19">
      <c r="A140" s="178" t="s">
        <v>166</v>
      </c>
      <c r="B140" s="167" t="s">
        <v>167</v>
      </c>
      <c r="C140" s="168" t="s">
        <v>22</v>
      </c>
      <c r="D140" s="168" t="s">
        <v>22</v>
      </c>
      <c r="E140" s="168" t="s">
        <v>22</v>
      </c>
      <c r="F140" s="168" t="s">
        <v>22</v>
      </c>
      <c r="G140" s="169" t="s">
        <v>167</v>
      </c>
      <c r="H140" s="170">
        <v>3360000</v>
      </c>
      <c r="I140" s="170"/>
      <c r="J140" s="170"/>
      <c r="K140" s="127"/>
      <c r="L140" s="127"/>
      <c r="M140" s="127"/>
      <c r="N140" s="127"/>
      <c r="O140" s="127"/>
      <c r="P140" s="127"/>
      <c r="Q140" s="127"/>
      <c r="R140" s="127"/>
      <c r="S140" s="127"/>
    </row>
    <row r="141" spans="1:19">
      <c r="A141" s="179" t="s">
        <v>31</v>
      </c>
      <c r="B141" s="172" t="s">
        <v>32</v>
      </c>
      <c r="C141" s="173" t="s">
        <v>22</v>
      </c>
      <c r="D141" s="173" t="s">
        <v>22</v>
      </c>
      <c r="E141" s="173" t="s">
        <v>22</v>
      </c>
      <c r="F141" s="173" t="s">
        <v>22</v>
      </c>
      <c r="G141" s="174" t="s">
        <v>22</v>
      </c>
      <c r="H141" s="175">
        <v>100000</v>
      </c>
      <c r="I141" s="175"/>
      <c r="J141" s="175"/>
      <c r="K141" s="100"/>
      <c r="L141" s="100"/>
      <c r="M141" s="100"/>
      <c r="N141" s="100"/>
      <c r="O141" s="100"/>
      <c r="P141" s="100"/>
      <c r="Q141" s="100"/>
      <c r="R141" s="100"/>
      <c r="S141" s="100"/>
    </row>
    <row r="142" spans="1:19">
      <c r="A142" s="180" t="s">
        <v>48</v>
      </c>
      <c r="B142" s="172" t="s">
        <v>49</v>
      </c>
      <c r="C142" s="173" t="s">
        <v>22</v>
      </c>
      <c r="D142" s="173" t="s">
        <v>22</v>
      </c>
      <c r="E142" s="173" t="s">
        <v>22</v>
      </c>
      <c r="F142" s="173" t="s">
        <v>22</v>
      </c>
      <c r="G142" s="174" t="s">
        <v>22</v>
      </c>
      <c r="H142" s="177">
        <v>100000</v>
      </c>
      <c r="I142" s="177"/>
      <c r="J142" s="177"/>
      <c r="K142" s="100"/>
      <c r="L142" s="100"/>
      <c r="M142" s="100"/>
      <c r="N142" s="100"/>
      <c r="O142" s="100"/>
      <c r="P142" s="100"/>
      <c r="Q142" s="100"/>
      <c r="R142" s="100"/>
      <c r="S142" s="100"/>
    </row>
    <row r="143" spans="1:19">
      <c r="A143" s="179" t="s">
        <v>63</v>
      </c>
      <c r="B143" s="172" t="s">
        <v>64</v>
      </c>
      <c r="C143" s="173" t="s">
        <v>22</v>
      </c>
      <c r="D143" s="173" t="s">
        <v>22</v>
      </c>
      <c r="E143" s="173" t="s">
        <v>22</v>
      </c>
      <c r="F143" s="173" t="s">
        <v>22</v>
      </c>
      <c r="G143" s="174" t="s">
        <v>22</v>
      </c>
      <c r="H143" s="175">
        <v>3260000</v>
      </c>
      <c r="I143" s="175"/>
      <c r="J143" s="175"/>
      <c r="K143" s="100"/>
      <c r="L143" s="100"/>
      <c r="M143" s="100"/>
      <c r="N143" s="100"/>
      <c r="O143" s="100"/>
      <c r="P143" s="100"/>
      <c r="Q143" s="100"/>
      <c r="R143" s="100"/>
      <c r="S143" s="100"/>
    </row>
    <row r="144" spans="1:19">
      <c r="A144" s="180" t="s">
        <v>67</v>
      </c>
      <c r="B144" s="172" t="s">
        <v>68</v>
      </c>
      <c r="C144" s="173" t="s">
        <v>22</v>
      </c>
      <c r="D144" s="173" t="s">
        <v>22</v>
      </c>
      <c r="E144" s="173" t="s">
        <v>22</v>
      </c>
      <c r="F144" s="173" t="s">
        <v>22</v>
      </c>
      <c r="G144" s="174" t="s">
        <v>22</v>
      </c>
      <c r="H144" s="177">
        <v>3260000</v>
      </c>
      <c r="I144" s="177"/>
      <c r="J144" s="177"/>
      <c r="K144" s="100"/>
      <c r="L144" s="100"/>
      <c r="M144" s="100"/>
      <c r="N144" s="100"/>
      <c r="O144" s="100"/>
      <c r="P144" s="100"/>
      <c r="Q144" s="100"/>
      <c r="R144" s="100"/>
      <c r="S144" s="100"/>
    </row>
    <row r="145" spans="1:19">
      <c r="A145" s="181" t="s">
        <v>168</v>
      </c>
      <c r="B145" s="165" t="s">
        <v>169</v>
      </c>
      <c r="C145" s="160" t="s">
        <v>22</v>
      </c>
      <c r="D145" s="160" t="s">
        <v>22</v>
      </c>
      <c r="E145" s="160" t="s">
        <v>22</v>
      </c>
      <c r="F145" s="160" t="s">
        <v>170</v>
      </c>
      <c r="G145" s="161" t="s">
        <v>22</v>
      </c>
      <c r="H145" s="119">
        <v>16710000</v>
      </c>
      <c r="I145" s="119">
        <v>23224554</v>
      </c>
      <c r="J145" s="119"/>
      <c r="K145" s="108"/>
      <c r="L145" s="108"/>
      <c r="M145" s="108"/>
      <c r="N145" s="108"/>
      <c r="O145" s="108"/>
      <c r="P145" s="108"/>
      <c r="Q145" s="108"/>
      <c r="R145" s="108"/>
      <c r="S145" s="108"/>
    </row>
    <row r="146" spans="1:19">
      <c r="A146" s="178" t="s">
        <v>166</v>
      </c>
      <c r="B146" s="167" t="s">
        <v>167</v>
      </c>
      <c r="C146" s="168" t="s">
        <v>22</v>
      </c>
      <c r="D146" s="168" t="s">
        <v>22</v>
      </c>
      <c r="E146" s="168" t="s">
        <v>22</v>
      </c>
      <c r="F146" s="168" t="s">
        <v>22</v>
      </c>
      <c r="G146" s="169" t="s">
        <v>167</v>
      </c>
      <c r="H146" s="170">
        <v>16710000</v>
      </c>
      <c r="I146" s="170">
        <v>23224554</v>
      </c>
      <c r="J146" s="170"/>
      <c r="K146" s="127"/>
      <c r="L146" s="127"/>
      <c r="M146" s="127"/>
      <c r="N146" s="127"/>
      <c r="O146" s="127"/>
      <c r="P146" s="127"/>
      <c r="Q146" s="127"/>
      <c r="R146" s="127"/>
      <c r="S146" s="127"/>
    </row>
    <row r="147" spans="1:19">
      <c r="A147" s="179" t="s">
        <v>31</v>
      </c>
      <c r="B147" s="172" t="s">
        <v>32</v>
      </c>
      <c r="C147" s="173" t="s">
        <v>22</v>
      </c>
      <c r="D147" s="173" t="s">
        <v>22</v>
      </c>
      <c r="E147" s="173" t="s">
        <v>22</v>
      </c>
      <c r="F147" s="173" t="s">
        <v>22</v>
      </c>
      <c r="G147" s="174" t="s">
        <v>22</v>
      </c>
      <c r="H147" s="175">
        <v>16710000</v>
      </c>
      <c r="I147" s="175">
        <v>23224554</v>
      </c>
      <c r="J147" s="175"/>
      <c r="K147" s="100"/>
      <c r="L147" s="100"/>
      <c r="M147" s="100"/>
      <c r="N147" s="100"/>
      <c r="O147" s="100"/>
      <c r="P147" s="100"/>
      <c r="Q147" s="100"/>
      <c r="R147" s="100"/>
      <c r="S147" s="100"/>
    </row>
    <row r="148" spans="1:19">
      <c r="A148" s="180" t="s">
        <v>48</v>
      </c>
      <c r="B148" s="172" t="s">
        <v>49</v>
      </c>
      <c r="C148" s="173" t="s">
        <v>22</v>
      </c>
      <c r="D148" s="173" t="s">
        <v>22</v>
      </c>
      <c r="E148" s="173" t="s">
        <v>22</v>
      </c>
      <c r="F148" s="173" t="s">
        <v>22</v>
      </c>
      <c r="G148" s="174" t="s">
        <v>22</v>
      </c>
      <c r="H148" s="177">
        <v>16710000</v>
      </c>
      <c r="I148" s="177">
        <v>23224554</v>
      </c>
      <c r="J148" s="177"/>
      <c r="K148" s="100"/>
      <c r="L148" s="100"/>
      <c r="M148" s="100"/>
      <c r="N148" s="100"/>
      <c r="O148" s="100"/>
      <c r="P148" s="100"/>
      <c r="Q148" s="100"/>
      <c r="R148" s="100"/>
      <c r="S148" s="100"/>
    </row>
    <row r="149" spans="1:19">
      <c r="A149" s="181" t="s">
        <v>171</v>
      </c>
      <c r="B149" s="165" t="s">
        <v>172</v>
      </c>
      <c r="C149" s="160" t="s">
        <v>22</v>
      </c>
      <c r="D149" s="160" t="s">
        <v>22</v>
      </c>
      <c r="E149" s="160" t="s">
        <v>22</v>
      </c>
      <c r="F149" s="160" t="s">
        <v>173</v>
      </c>
      <c r="G149" s="161" t="s">
        <v>22</v>
      </c>
      <c r="H149" s="119">
        <v>35300000</v>
      </c>
      <c r="I149" s="119">
        <v>10000000</v>
      </c>
      <c r="J149" s="119"/>
      <c r="K149" s="108"/>
      <c r="L149" s="108"/>
      <c r="M149" s="108"/>
      <c r="N149" s="108"/>
      <c r="O149" s="108"/>
      <c r="P149" s="108"/>
      <c r="Q149" s="108"/>
      <c r="R149" s="108"/>
      <c r="S149" s="108"/>
    </row>
    <row r="150" spans="1:19">
      <c r="A150" s="178" t="s">
        <v>166</v>
      </c>
      <c r="B150" s="167" t="s">
        <v>167</v>
      </c>
      <c r="C150" s="168" t="s">
        <v>22</v>
      </c>
      <c r="D150" s="168" t="s">
        <v>22</v>
      </c>
      <c r="E150" s="168" t="s">
        <v>22</v>
      </c>
      <c r="F150" s="168" t="s">
        <v>22</v>
      </c>
      <c r="G150" s="169" t="s">
        <v>167</v>
      </c>
      <c r="H150" s="170">
        <v>35300000</v>
      </c>
      <c r="I150" s="170">
        <v>10000000</v>
      </c>
      <c r="J150" s="170"/>
      <c r="K150" s="127"/>
      <c r="L150" s="127"/>
      <c r="M150" s="127"/>
      <c r="N150" s="127"/>
      <c r="O150" s="127"/>
      <c r="P150" s="127"/>
      <c r="Q150" s="127"/>
      <c r="R150" s="127"/>
      <c r="S150" s="127"/>
    </row>
    <row r="151" spans="1:19">
      <c r="A151" s="179" t="s">
        <v>31</v>
      </c>
      <c r="B151" s="172" t="s">
        <v>32</v>
      </c>
      <c r="C151" s="173" t="s">
        <v>22</v>
      </c>
      <c r="D151" s="173" t="s">
        <v>22</v>
      </c>
      <c r="E151" s="173" t="s">
        <v>22</v>
      </c>
      <c r="F151" s="173" t="s">
        <v>22</v>
      </c>
      <c r="G151" s="174" t="s">
        <v>22</v>
      </c>
      <c r="H151" s="175">
        <v>35300000</v>
      </c>
      <c r="I151" s="175">
        <v>10000000</v>
      </c>
      <c r="J151" s="175"/>
      <c r="K151" s="100"/>
      <c r="L151" s="100"/>
      <c r="M151" s="100"/>
      <c r="N151" s="100"/>
      <c r="O151" s="100"/>
      <c r="P151" s="100"/>
      <c r="Q151" s="100"/>
      <c r="R151" s="100"/>
      <c r="S151" s="100"/>
    </row>
    <row r="152" spans="1:19">
      <c r="A152" s="180" t="s">
        <v>48</v>
      </c>
      <c r="B152" s="172" t="s">
        <v>49</v>
      </c>
      <c r="C152" s="173" t="s">
        <v>22</v>
      </c>
      <c r="D152" s="173" t="s">
        <v>22</v>
      </c>
      <c r="E152" s="173" t="s">
        <v>22</v>
      </c>
      <c r="F152" s="173" t="s">
        <v>22</v>
      </c>
      <c r="G152" s="174" t="s">
        <v>22</v>
      </c>
      <c r="H152" s="177">
        <v>300000</v>
      </c>
      <c r="I152" s="183" t="s">
        <v>174</v>
      </c>
      <c r="J152" s="177"/>
      <c r="K152" s="100"/>
      <c r="L152" s="100"/>
      <c r="M152" s="100"/>
      <c r="N152" s="100"/>
      <c r="O152" s="100"/>
      <c r="P152" s="100"/>
      <c r="Q152" s="100"/>
      <c r="R152" s="100"/>
      <c r="S152" s="100"/>
    </row>
    <row r="153" spans="1:19">
      <c r="A153" s="180" t="s">
        <v>57</v>
      </c>
      <c r="B153" s="172" t="s">
        <v>58</v>
      </c>
      <c r="C153" s="173" t="s">
        <v>22</v>
      </c>
      <c r="D153" s="173" t="s">
        <v>22</v>
      </c>
      <c r="E153" s="173" t="s">
        <v>22</v>
      </c>
      <c r="F153" s="173" t="s">
        <v>22</v>
      </c>
      <c r="G153" s="174" t="s">
        <v>22</v>
      </c>
      <c r="H153" s="177">
        <v>30000000</v>
      </c>
      <c r="I153" s="177">
        <v>10000000</v>
      </c>
      <c r="J153" s="177"/>
      <c r="K153" s="100"/>
      <c r="L153" s="100"/>
      <c r="M153" s="100"/>
      <c r="N153" s="100"/>
      <c r="O153" s="100"/>
      <c r="P153" s="100"/>
      <c r="Q153" s="100"/>
      <c r="R153" s="100"/>
      <c r="S153" s="100"/>
    </row>
    <row r="154" spans="1:19">
      <c r="A154" s="180" t="s">
        <v>59</v>
      </c>
      <c r="B154" s="172" t="s">
        <v>60</v>
      </c>
      <c r="C154" s="173" t="s">
        <v>22</v>
      </c>
      <c r="D154" s="173" t="s">
        <v>22</v>
      </c>
      <c r="E154" s="173" t="s">
        <v>22</v>
      </c>
      <c r="F154" s="173" t="s">
        <v>22</v>
      </c>
      <c r="G154" s="174" t="s">
        <v>22</v>
      </c>
      <c r="H154" s="177">
        <v>5000000</v>
      </c>
      <c r="I154" s="183" t="s">
        <v>174</v>
      </c>
      <c r="J154" s="177"/>
      <c r="K154" s="100"/>
      <c r="L154" s="100"/>
      <c r="M154" s="100"/>
      <c r="N154" s="100"/>
      <c r="O154" s="100"/>
      <c r="P154" s="100"/>
      <c r="Q154" s="100"/>
      <c r="R154" s="100"/>
      <c r="S154" s="100"/>
    </row>
    <row r="155" spans="1:19">
      <c r="A155" s="181" t="s">
        <v>175</v>
      </c>
      <c r="B155" s="165" t="s">
        <v>176</v>
      </c>
      <c r="C155" s="160" t="s">
        <v>22</v>
      </c>
      <c r="D155" s="160" t="s">
        <v>22</v>
      </c>
      <c r="E155" s="160" t="s">
        <v>22</v>
      </c>
      <c r="F155" s="160" t="s">
        <v>177</v>
      </c>
      <c r="G155" s="161" t="s">
        <v>22</v>
      </c>
      <c r="H155" s="119">
        <v>130000</v>
      </c>
      <c r="I155" s="119">
        <v>130000</v>
      </c>
      <c r="J155" s="119">
        <v>130000</v>
      </c>
      <c r="K155" s="108"/>
      <c r="L155" s="108"/>
      <c r="M155" s="108"/>
      <c r="N155" s="108"/>
      <c r="O155" s="108"/>
      <c r="P155" s="108"/>
      <c r="Q155" s="108"/>
      <c r="R155" s="108"/>
      <c r="S155" s="108"/>
    </row>
    <row r="156" spans="1:19">
      <c r="A156" s="178" t="s">
        <v>36</v>
      </c>
      <c r="B156" s="167" t="s">
        <v>37</v>
      </c>
      <c r="C156" s="168" t="s">
        <v>22</v>
      </c>
      <c r="D156" s="168" t="s">
        <v>22</v>
      </c>
      <c r="E156" s="168" t="s">
        <v>22</v>
      </c>
      <c r="F156" s="168" t="s">
        <v>22</v>
      </c>
      <c r="G156" s="169" t="s">
        <v>37</v>
      </c>
      <c r="H156" s="170">
        <v>130000</v>
      </c>
      <c r="I156" s="170">
        <v>130000</v>
      </c>
      <c r="J156" s="170">
        <v>130000</v>
      </c>
      <c r="K156" s="127"/>
      <c r="L156" s="127"/>
      <c r="M156" s="127"/>
      <c r="N156" s="127"/>
      <c r="O156" s="127"/>
      <c r="P156" s="127"/>
      <c r="Q156" s="127"/>
      <c r="R156" s="127"/>
      <c r="S156" s="127"/>
    </row>
    <row r="157" spans="1:19">
      <c r="A157" s="179" t="s">
        <v>31</v>
      </c>
      <c r="B157" s="172" t="s">
        <v>32</v>
      </c>
      <c r="C157" s="173" t="s">
        <v>22</v>
      </c>
      <c r="D157" s="173" t="s">
        <v>22</v>
      </c>
      <c r="E157" s="173" t="s">
        <v>22</v>
      </c>
      <c r="F157" s="173" t="s">
        <v>22</v>
      </c>
      <c r="G157" s="174" t="s">
        <v>22</v>
      </c>
      <c r="H157" s="175">
        <v>130000</v>
      </c>
      <c r="I157" s="175">
        <v>130000</v>
      </c>
      <c r="J157" s="175">
        <v>130000</v>
      </c>
      <c r="K157" s="100"/>
      <c r="L157" s="100"/>
      <c r="M157" s="100"/>
      <c r="N157" s="100"/>
      <c r="O157" s="100"/>
      <c r="P157" s="100"/>
      <c r="Q157" s="100"/>
      <c r="R157" s="100"/>
      <c r="S157" s="100"/>
    </row>
    <row r="158" spans="1:19">
      <c r="A158" s="180" t="s">
        <v>61</v>
      </c>
      <c r="B158" s="172" t="s">
        <v>62</v>
      </c>
      <c r="C158" s="173" t="s">
        <v>22</v>
      </c>
      <c r="D158" s="173" t="s">
        <v>22</v>
      </c>
      <c r="E158" s="173" t="s">
        <v>22</v>
      </c>
      <c r="F158" s="173" t="s">
        <v>22</v>
      </c>
      <c r="G158" s="174" t="s">
        <v>22</v>
      </c>
      <c r="H158" s="177">
        <v>130000</v>
      </c>
      <c r="I158" s="177">
        <v>130000</v>
      </c>
      <c r="J158" s="177">
        <v>130000</v>
      </c>
      <c r="K158" s="100"/>
      <c r="L158" s="100"/>
      <c r="M158" s="100"/>
      <c r="N158" s="100"/>
      <c r="O158" s="100"/>
      <c r="P158" s="100"/>
      <c r="Q158" s="100"/>
      <c r="R158" s="100"/>
      <c r="S158" s="100"/>
    </row>
    <row r="159" spans="1:19">
      <c r="A159" s="181" t="s">
        <v>178</v>
      </c>
      <c r="B159" s="165" t="s">
        <v>179</v>
      </c>
      <c r="C159" s="160" t="s">
        <v>22</v>
      </c>
      <c r="D159" s="160" t="s">
        <v>22</v>
      </c>
      <c r="E159" s="160" t="s">
        <v>22</v>
      </c>
      <c r="F159" s="160" t="s">
        <v>179</v>
      </c>
      <c r="G159" s="161" t="s">
        <v>22</v>
      </c>
      <c r="H159" s="119">
        <v>26555</v>
      </c>
      <c r="I159" s="119">
        <v>26555</v>
      </c>
      <c r="J159" s="119">
        <v>26555</v>
      </c>
      <c r="K159" s="108"/>
      <c r="L159" s="108"/>
      <c r="M159" s="108"/>
      <c r="N159" s="108"/>
      <c r="O159" s="108"/>
      <c r="P159" s="108"/>
      <c r="Q159" s="108"/>
      <c r="R159" s="108"/>
      <c r="S159" s="108"/>
    </row>
    <row r="160" spans="1:19">
      <c r="A160" s="178" t="s">
        <v>36</v>
      </c>
      <c r="B160" s="167" t="s">
        <v>37</v>
      </c>
      <c r="C160" s="168" t="s">
        <v>22</v>
      </c>
      <c r="D160" s="168" t="s">
        <v>22</v>
      </c>
      <c r="E160" s="168" t="s">
        <v>22</v>
      </c>
      <c r="F160" s="168" t="s">
        <v>22</v>
      </c>
      <c r="G160" s="169" t="s">
        <v>37</v>
      </c>
      <c r="H160" s="170">
        <v>26555</v>
      </c>
      <c r="I160" s="170">
        <v>26555</v>
      </c>
      <c r="J160" s="170">
        <v>26555</v>
      </c>
      <c r="K160" s="127"/>
      <c r="L160" s="127"/>
      <c r="M160" s="127"/>
      <c r="N160" s="127"/>
      <c r="O160" s="127"/>
      <c r="P160" s="127"/>
      <c r="Q160" s="127"/>
      <c r="R160" s="127"/>
      <c r="S160" s="127"/>
    </row>
    <row r="161" spans="1:19">
      <c r="A161" s="179" t="s">
        <v>31</v>
      </c>
      <c r="B161" s="172" t="s">
        <v>32</v>
      </c>
      <c r="C161" s="173" t="s">
        <v>22</v>
      </c>
      <c r="D161" s="173" t="s">
        <v>22</v>
      </c>
      <c r="E161" s="173" t="s">
        <v>22</v>
      </c>
      <c r="F161" s="173" t="s">
        <v>22</v>
      </c>
      <c r="G161" s="174" t="s">
        <v>22</v>
      </c>
      <c r="H161" s="175">
        <v>26555</v>
      </c>
      <c r="I161" s="175">
        <v>26555</v>
      </c>
      <c r="J161" s="175">
        <v>26555</v>
      </c>
      <c r="K161" s="100"/>
      <c r="L161" s="100"/>
      <c r="M161" s="100"/>
      <c r="N161" s="100"/>
      <c r="O161" s="100"/>
      <c r="P161" s="100"/>
      <c r="Q161" s="100"/>
      <c r="R161" s="100"/>
      <c r="S161" s="100"/>
    </row>
    <row r="162" spans="1:19">
      <c r="A162" s="180" t="s">
        <v>59</v>
      </c>
      <c r="B162" s="172" t="s">
        <v>60</v>
      </c>
      <c r="C162" s="173" t="s">
        <v>22</v>
      </c>
      <c r="D162" s="173" t="s">
        <v>22</v>
      </c>
      <c r="E162" s="173" t="s">
        <v>22</v>
      </c>
      <c r="F162" s="173" t="s">
        <v>22</v>
      </c>
      <c r="G162" s="174" t="s">
        <v>22</v>
      </c>
      <c r="H162" s="177">
        <v>26555</v>
      </c>
      <c r="I162" s="177">
        <v>26555</v>
      </c>
      <c r="J162" s="177">
        <v>26555</v>
      </c>
      <c r="K162" s="100"/>
      <c r="L162" s="100"/>
      <c r="M162" s="100"/>
      <c r="N162" s="100"/>
      <c r="O162" s="100"/>
      <c r="P162" s="100"/>
      <c r="Q162" s="100"/>
      <c r="R162" s="100"/>
      <c r="S162" s="100"/>
    </row>
    <row r="163" spans="1:19">
      <c r="A163" s="181" t="s">
        <v>180</v>
      </c>
      <c r="B163" s="165" t="s">
        <v>181</v>
      </c>
      <c r="C163" s="160" t="s">
        <v>22</v>
      </c>
      <c r="D163" s="160" t="s">
        <v>22</v>
      </c>
      <c r="E163" s="160" t="s">
        <v>22</v>
      </c>
      <c r="F163" s="160" t="s">
        <v>181</v>
      </c>
      <c r="G163" s="161" t="s">
        <v>22</v>
      </c>
      <c r="H163" s="119">
        <v>61000000</v>
      </c>
      <c r="I163" s="119">
        <v>45000000</v>
      </c>
      <c r="J163" s="119">
        <v>45000000</v>
      </c>
      <c r="K163" s="108"/>
      <c r="L163" s="108"/>
      <c r="M163" s="108"/>
      <c r="N163" s="108"/>
      <c r="O163" s="108"/>
      <c r="P163" s="108"/>
      <c r="Q163" s="108"/>
      <c r="R163" s="108"/>
      <c r="S163" s="108"/>
    </row>
    <row r="164" spans="1:19">
      <c r="A164" s="178" t="s">
        <v>36</v>
      </c>
      <c r="B164" s="167" t="s">
        <v>37</v>
      </c>
      <c r="C164" s="168" t="s">
        <v>22</v>
      </c>
      <c r="D164" s="168" t="s">
        <v>22</v>
      </c>
      <c r="E164" s="168" t="s">
        <v>22</v>
      </c>
      <c r="F164" s="168" t="s">
        <v>22</v>
      </c>
      <c r="G164" s="169" t="s">
        <v>37</v>
      </c>
      <c r="H164" s="170">
        <v>61000000</v>
      </c>
      <c r="I164" s="170">
        <v>45000000</v>
      </c>
      <c r="J164" s="170">
        <v>45000000</v>
      </c>
      <c r="K164" s="127"/>
      <c r="L164" s="127"/>
      <c r="M164" s="127"/>
      <c r="N164" s="127"/>
      <c r="O164" s="127"/>
      <c r="P164" s="127"/>
      <c r="Q164" s="127"/>
      <c r="R164" s="127"/>
      <c r="S164" s="127"/>
    </row>
    <row r="165" spans="1:19">
      <c r="A165" s="179" t="s">
        <v>31</v>
      </c>
      <c r="B165" s="172" t="s">
        <v>32</v>
      </c>
      <c r="C165" s="173" t="s">
        <v>22</v>
      </c>
      <c r="D165" s="173" t="s">
        <v>22</v>
      </c>
      <c r="E165" s="173" t="s">
        <v>22</v>
      </c>
      <c r="F165" s="173" t="s">
        <v>22</v>
      </c>
      <c r="G165" s="174" t="s">
        <v>22</v>
      </c>
      <c r="H165" s="175">
        <v>61000000</v>
      </c>
      <c r="I165" s="175">
        <v>45000000</v>
      </c>
      <c r="J165" s="175">
        <v>45000000</v>
      </c>
      <c r="K165" s="100"/>
      <c r="L165" s="100"/>
      <c r="M165" s="100"/>
      <c r="N165" s="100"/>
      <c r="O165" s="100"/>
      <c r="P165" s="100"/>
      <c r="Q165" s="100"/>
      <c r="R165" s="100"/>
      <c r="S165" s="100"/>
    </row>
    <row r="166" spans="1:19">
      <c r="A166" s="180" t="s">
        <v>57</v>
      </c>
      <c r="B166" s="172" t="s">
        <v>58</v>
      </c>
      <c r="C166" s="173" t="s">
        <v>22</v>
      </c>
      <c r="D166" s="173" t="s">
        <v>22</v>
      </c>
      <c r="E166" s="173" t="s">
        <v>22</v>
      </c>
      <c r="F166" s="173" t="s">
        <v>22</v>
      </c>
      <c r="G166" s="174" t="s">
        <v>22</v>
      </c>
      <c r="H166" s="177">
        <v>61000000</v>
      </c>
      <c r="I166" s="177">
        <v>45000000</v>
      </c>
      <c r="J166" s="177">
        <v>45000000</v>
      </c>
      <c r="K166" s="100"/>
      <c r="L166" s="100"/>
      <c r="M166" s="100"/>
      <c r="N166" s="100"/>
      <c r="O166" s="100"/>
      <c r="P166" s="100"/>
      <c r="Q166" s="100"/>
      <c r="R166" s="100"/>
      <c r="S166" s="100"/>
    </row>
    <row r="167" spans="1:19">
      <c r="A167" s="181" t="s">
        <v>182</v>
      </c>
      <c r="B167" s="165" t="s">
        <v>183</v>
      </c>
      <c r="C167" s="160" t="s">
        <v>22</v>
      </c>
      <c r="D167" s="160" t="s">
        <v>22</v>
      </c>
      <c r="E167" s="160" t="s">
        <v>22</v>
      </c>
      <c r="F167" s="160" t="s">
        <v>183</v>
      </c>
      <c r="G167" s="161" t="s">
        <v>22</v>
      </c>
      <c r="H167" s="119">
        <v>215540</v>
      </c>
      <c r="I167" s="119">
        <v>215540</v>
      </c>
      <c r="J167" s="119">
        <v>215541</v>
      </c>
      <c r="K167" s="108"/>
      <c r="L167" s="108"/>
      <c r="M167" s="108"/>
      <c r="N167" s="108"/>
      <c r="O167" s="108"/>
      <c r="P167" s="108"/>
      <c r="Q167" s="108"/>
      <c r="R167" s="108"/>
      <c r="S167" s="108"/>
    </row>
    <row r="168" spans="1:19">
      <c r="A168" s="178" t="s">
        <v>36</v>
      </c>
      <c r="B168" s="167" t="s">
        <v>37</v>
      </c>
      <c r="C168" s="168" t="s">
        <v>22</v>
      </c>
      <c r="D168" s="168" t="s">
        <v>22</v>
      </c>
      <c r="E168" s="168" t="s">
        <v>22</v>
      </c>
      <c r="F168" s="168" t="s">
        <v>22</v>
      </c>
      <c r="G168" s="169" t="s">
        <v>37</v>
      </c>
      <c r="H168" s="170">
        <v>215540</v>
      </c>
      <c r="I168" s="170">
        <v>215540</v>
      </c>
      <c r="J168" s="170">
        <v>215541</v>
      </c>
      <c r="K168" s="127"/>
      <c r="L168" s="127"/>
      <c r="M168" s="127"/>
      <c r="N168" s="127"/>
      <c r="O168" s="127"/>
      <c r="P168" s="127"/>
      <c r="Q168" s="127"/>
      <c r="R168" s="127"/>
      <c r="S168" s="127"/>
    </row>
    <row r="169" spans="1:19">
      <c r="A169" s="179" t="s">
        <v>31</v>
      </c>
      <c r="B169" s="172" t="s">
        <v>32</v>
      </c>
      <c r="C169" s="173" t="s">
        <v>22</v>
      </c>
      <c r="D169" s="173" t="s">
        <v>22</v>
      </c>
      <c r="E169" s="173" t="s">
        <v>22</v>
      </c>
      <c r="F169" s="173" t="s">
        <v>22</v>
      </c>
      <c r="G169" s="174" t="s">
        <v>22</v>
      </c>
      <c r="H169" s="175">
        <v>215540</v>
      </c>
      <c r="I169" s="175">
        <v>215540</v>
      </c>
      <c r="J169" s="175">
        <v>215541</v>
      </c>
      <c r="K169" s="100"/>
      <c r="L169" s="100"/>
      <c r="M169" s="100"/>
      <c r="N169" s="100"/>
      <c r="O169" s="100"/>
      <c r="P169" s="100"/>
      <c r="Q169" s="100"/>
      <c r="R169" s="100"/>
      <c r="S169" s="100"/>
    </row>
    <row r="170" spans="1:19">
      <c r="A170" s="180" t="s">
        <v>48</v>
      </c>
      <c r="B170" s="172" t="s">
        <v>49</v>
      </c>
      <c r="C170" s="173" t="s">
        <v>22</v>
      </c>
      <c r="D170" s="173" t="s">
        <v>22</v>
      </c>
      <c r="E170" s="173" t="s">
        <v>22</v>
      </c>
      <c r="F170" s="173" t="s">
        <v>22</v>
      </c>
      <c r="G170" s="174" t="s">
        <v>22</v>
      </c>
      <c r="H170" s="177">
        <v>64817</v>
      </c>
      <c r="I170" s="177">
        <v>64817</v>
      </c>
      <c r="J170" s="177">
        <v>64817</v>
      </c>
      <c r="K170" s="100"/>
      <c r="L170" s="100"/>
      <c r="M170" s="100"/>
      <c r="N170" s="100"/>
      <c r="O170" s="100"/>
      <c r="P170" s="100"/>
      <c r="Q170" s="100"/>
      <c r="R170" s="100"/>
      <c r="S170" s="100"/>
    </row>
    <row r="171" spans="1:19">
      <c r="A171" s="180" t="s">
        <v>57</v>
      </c>
      <c r="B171" s="172" t="s">
        <v>58</v>
      </c>
      <c r="C171" s="173" t="s">
        <v>22</v>
      </c>
      <c r="D171" s="173" t="s">
        <v>22</v>
      </c>
      <c r="E171" s="173" t="s">
        <v>22</v>
      </c>
      <c r="F171" s="173" t="s">
        <v>22</v>
      </c>
      <c r="G171" s="174" t="s">
        <v>22</v>
      </c>
      <c r="H171" s="177">
        <v>4723</v>
      </c>
      <c r="I171" s="177">
        <v>4723</v>
      </c>
      <c r="J171" s="177">
        <v>4724</v>
      </c>
      <c r="K171" s="100"/>
      <c r="L171" s="100"/>
      <c r="M171" s="100"/>
      <c r="N171" s="100"/>
      <c r="O171" s="100"/>
      <c r="P171" s="100"/>
      <c r="Q171" s="100"/>
      <c r="R171" s="100"/>
      <c r="S171" s="100"/>
    </row>
    <row r="172" spans="1:19">
      <c r="A172" s="180" t="s">
        <v>59</v>
      </c>
      <c r="B172" s="172" t="s">
        <v>60</v>
      </c>
      <c r="C172" s="173" t="s">
        <v>22</v>
      </c>
      <c r="D172" s="173" t="s">
        <v>22</v>
      </c>
      <c r="E172" s="173" t="s">
        <v>22</v>
      </c>
      <c r="F172" s="173" t="s">
        <v>22</v>
      </c>
      <c r="G172" s="174" t="s">
        <v>22</v>
      </c>
      <c r="H172" s="177">
        <v>146000</v>
      </c>
      <c r="I172" s="177">
        <v>146000</v>
      </c>
      <c r="J172" s="177">
        <v>146000</v>
      </c>
      <c r="K172" s="100"/>
      <c r="L172" s="100"/>
      <c r="M172" s="100"/>
      <c r="N172" s="100"/>
      <c r="O172" s="100"/>
      <c r="P172" s="100"/>
      <c r="Q172" s="100"/>
      <c r="R172" s="100"/>
      <c r="S172" s="100"/>
    </row>
    <row r="173" spans="1:19">
      <c r="A173" s="181" t="s">
        <v>184</v>
      </c>
      <c r="B173" s="165" t="s">
        <v>185</v>
      </c>
      <c r="C173" s="160" t="s">
        <v>22</v>
      </c>
      <c r="D173" s="160" t="s">
        <v>22</v>
      </c>
      <c r="E173" s="160" t="s">
        <v>22</v>
      </c>
      <c r="F173" s="160" t="s">
        <v>186</v>
      </c>
      <c r="G173" s="161" t="s">
        <v>22</v>
      </c>
      <c r="H173" s="119">
        <v>300000</v>
      </c>
      <c r="I173" s="119">
        <v>300000</v>
      </c>
      <c r="J173" s="119">
        <v>300000</v>
      </c>
      <c r="K173" s="108"/>
      <c r="L173" s="108"/>
      <c r="M173" s="108"/>
      <c r="N173" s="108"/>
      <c r="O173" s="108"/>
      <c r="P173" s="108"/>
      <c r="Q173" s="108"/>
      <c r="R173" s="108"/>
      <c r="S173" s="108"/>
    </row>
    <row r="174" spans="1:19">
      <c r="A174" s="178" t="s">
        <v>36</v>
      </c>
      <c r="B174" s="167" t="s">
        <v>37</v>
      </c>
      <c r="C174" s="168" t="s">
        <v>22</v>
      </c>
      <c r="D174" s="168" t="s">
        <v>22</v>
      </c>
      <c r="E174" s="168" t="s">
        <v>22</v>
      </c>
      <c r="F174" s="168" t="s">
        <v>22</v>
      </c>
      <c r="G174" s="169" t="s">
        <v>37</v>
      </c>
      <c r="H174" s="170">
        <v>300000</v>
      </c>
      <c r="I174" s="170">
        <v>300000</v>
      </c>
      <c r="J174" s="170">
        <v>300000</v>
      </c>
      <c r="K174" s="127"/>
      <c r="L174" s="127"/>
      <c r="M174" s="127"/>
      <c r="N174" s="127"/>
      <c r="O174" s="127"/>
      <c r="P174" s="127"/>
      <c r="Q174" s="127"/>
      <c r="R174" s="127"/>
      <c r="S174" s="127"/>
    </row>
    <row r="175" spans="1:19">
      <c r="A175" s="179" t="s">
        <v>31</v>
      </c>
      <c r="B175" s="172" t="s">
        <v>32</v>
      </c>
      <c r="C175" s="173" t="s">
        <v>22</v>
      </c>
      <c r="D175" s="173" t="s">
        <v>22</v>
      </c>
      <c r="E175" s="173" t="s">
        <v>22</v>
      </c>
      <c r="F175" s="173" t="s">
        <v>22</v>
      </c>
      <c r="G175" s="174" t="s">
        <v>22</v>
      </c>
      <c r="H175" s="175">
        <v>300000</v>
      </c>
      <c r="I175" s="175">
        <v>300000</v>
      </c>
      <c r="J175" s="175">
        <v>300000</v>
      </c>
      <c r="K175" s="100"/>
      <c r="L175" s="100"/>
      <c r="M175" s="100"/>
      <c r="N175" s="100"/>
      <c r="O175" s="100"/>
      <c r="P175" s="100"/>
      <c r="Q175" s="100"/>
      <c r="R175" s="100"/>
      <c r="S175" s="100"/>
    </row>
    <row r="176" spans="1:19">
      <c r="A176" s="180" t="s">
        <v>61</v>
      </c>
      <c r="B176" s="172" t="s">
        <v>62</v>
      </c>
      <c r="C176" s="173" t="s">
        <v>22</v>
      </c>
      <c r="D176" s="173" t="s">
        <v>22</v>
      </c>
      <c r="E176" s="173" t="s">
        <v>22</v>
      </c>
      <c r="F176" s="173" t="s">
        <v>22</v>
      </c>
      <c r="G176" s="174" t="s">
        <v>22</v>
      </c>
      <c r="H176" s="177">
        <v>300000</v>
      </c>
      <c r="I176" s="177">
        <v>300000</v>
      </c>
      <c r="J176" s="177">
        <v>300000</v>
      </c>
      <c r="K176" s="100"/>
      <c r="L176" s="100"/>
      <c r="M176" s="100"/>
      <c r="N176" s="100"/>
      <c r="O176" s="100"/>
      <c r="P176" s="100"/>
      <c r="Q176" s="100"/>
      <c r="R176" s="100"/>
      <c r="S176" s="100"/>
    </row>
    <row r="177" spans="1:19">
      <c r="A177" s="181" t="s">
        <v>187</v>
      </c>
      <c r="B177" s="165" t="s">
        <v>188</v>
      </c>
      <c r="C177" s="160" t="s">
        <v>22</v>
      </c>
      <c r="D177" s="160" t="s">
        <v>22</v>
      </c>
      <c r="E177" s="160" t="s">
        <v>22</v>
      </c>
      <c r="F177" s="160" t="s">
        <v>188</v>
      </c>
      <c r="G177" s="161" t="s">
        <v>22</v>
      </c>
      <c r="H177" s="119">
        <v>265446</v>
      </c>
      <c r="I177" s="119">
        <v>265446</v>
      </c>
      <c r="J177" s="119">
        <v>265446</v>
      </c>
      <c r="K177" s="108"/>
      <c r="L177" s="108"/>
      <c r="M177" s="108"/>
      <c r="N177" s="108"/>
      <c r="O177" s="108"/>
      <c r="P177" s="108"/>
      <c r="Q177" s="108"/>
      <c r="R177" s="108"/>
      <c r="S177" s="108"/>
    </row>
    <row r="178" spans="1:19">
      <c r="A178" s="178" t="s">
        <v>36</v>
      </c>
      <c r="B178" s="167" t="s">
        <v>37</v>
      </c>
      <c r="C178" s="168" t="s">
        <v>22</v>
      </c>
      <c r="D178" s="168" t="s">
        <v>22</v>
      </c>
      <c r="E178" s="168" t="s">
        <v>22</v>
      </c>
      <c r="F178" s="168" t="s">
        <v>22</v>
      </c>
      <c r="G178" s="169" t="s">
        <v>37</v>
      </c>
      <c r="H178" s="170">
        <v>265446</v>
      </c>
      <c r="I178" s="170">
        <v>265446</v>
      </c>
      <c r="J178" s="170">
        <v>265446</v>
      </c>
      <c r="K178" s="127"/>
      <c r="L178" s="127"/>
      <c r="M178" s="127"/>
      <c r="N178" s="127"/>
      <c r="O178" s="127"/>
      <c r="P178" s="127"/>
      <c r="Q178" s="127"/>
      <c r="R178" s="127"/>
      <c r="S178" s="127"/>
    </row>
    <row r="179" spans="1:19">
      <c r="A179" s="179" t="s">
        <v>31</v>
      </c>
      <c r="B179" s="172" t="s">
        <v>32</v>
      </c>
      <c r="C179" s="173" t="s">
        <v>22</v>
      </c>
      <c r="D179" s="173" t="s">
        <v>22</v>
      </c>
      <c r="E179" s="173" t="s">
        <v>22</v>
      </c>
      <c r="F179" s="173" t="s">
        <v>22</v>
      </c>
      <c r="G179" s="174" t="s">
        <v>22</v>
      </c>
      <c r="H179" s="175">
        <v>265446</v>
      </c>
      <c r="I179" s="175">
        <v>265446</v>
      </c>
      <c r="J179" s="175">
        <v>265446</v>
      </c>
      <c r="K179" s="100"/>
      <c r="L179" s="100"/>
      <c r="M179" s="100"/>
      <c r="N179" s="100"/>
      <c r="O179" s="100"/>
      <c r="P179" s="100"/>
      <c r="Q179" s="100"/>
      <c r="R179" s="100"/>
      <c r="S179" s="100"/>
    </row>
    <row r="180" spans="1:19">
      <c r="A180" s="180" t="s">
        <v>61</v>
      </c>
      <c r="B180" s="172" t="s">
        <v>62</v>
      </c>
      <c r="C180" s="173" t="s">
        <v>22</v>
      </c>
      <c r="D180" s="173" t="s">
        <v>22</v>
      </c>
      <c r="E180" s="173" t="s">
        <v>22</v>
      </c>
      <c r="F180" s="173" t="s">
        <v>22</v>
      </c>
      <c r="G180" s="174" t="s">
        <v>22</v>
      </c>
      <c r="H180" s="177">
        <v>265446</v>
      </c>
      <c r="I180" s="177">
        <v>265446</v>
      </c>
      <c r="J180" s="177">
        <v>265446</v>
      </c>
      <c r="K180" s="100"/>
      <c r="L180" s="100"/>
      <c r="M180" s="100"/>
      <c r="N180" s="100"/>
      <c r="O180" s="100"/>
      <c r="P180" s="100"/>
      <c r="Q180" s="100"/>
      <c r="R180" s="100"/>
      <c r="S180" s="100"/>
    </row>
    <row r="181" spans="1:19">
      <c r="A181" s="181" t="s">
        <v>189</v>
      </c>
      <c r="B181" s="165" t="s">
        <v>190</v>
      </c>
      <c r="C181" s="160" t="s">
        <v>22</v>
      </c>
      <c r="D181" s="160" t="s">
        <v>22</v>
      </c>
      <c r="E181" s="160" t="s">
        <v>22</v>
      </c>
      <c r="F181" s="160" t="s">
        <v>191</v>
      </c>
      <c r="G181" s="161" t="s">
        <v>22</v>
      </c>
      <c r="H181" s="119">
        <v>66000</v>
      </c>
      <c r="I181" s="119">
        <v>66000</v>
      </c>
      <c r="J181" s="119">
        <v>66000</v>
      </c>
      <c r="K181" s="108"/>
      <c r="L181" s="108"/>
      <c r="M181" s="108"/>
      <c r="N181" s="108"/>
      <c r="O181" s="108"/>
      <c r="P181" s="108"/>
      <c r="Q181" s="108"/>
      <c r="R181" s="108"/>
      <c r="S181" s="108"/>
    </row>
    <row r="182" spans="1:19">
      <c r="A182" s="178" t="s">
        <v>36</v>
      </c>
      <c r="B182" s="167" t="s">
        <v>37</v>
      </c>
      <c r="C182" s="168" t="s">
        <v>22</v>
      </c>
      <c r="D182" s="168" t="s">
        <v>22</v>
      </c>
      <c r="E182" s="168" t="s">
        <v>22</v>
      </c>
      <c r="F182" s="168" t="s">
        <v>22</v>
      </c>
      <c r="G182" s="169" t="s">
        <v>37</v>
      </c>
      <c r="H182" s="170">
        <v>66000</v>
      </c>
      <c r="I182" s="170">
        <v>66000</v>
      </c>
      <c r="J182" s="170">
        <v>66000</v>
      </c>
      <c r="K182" s="127"/>
      <c r="L182" s="127"/>
      <c r="M182" s="127"/>
      <c r="N182" s="127"/>
      <c r="O182" s="127"/>
      <c r="P182" s="127"/>
      <c r="Q182" s="127"/>
      <c r="R182" s="127"/>
      <c r="S182" s="127"/>
    </row>
    <row r="183" spans="1:19">
      <c r="A183" s="179" t="s">
        <v>31</v>
      </c>
      <c r="B183" s="172" t="s">
        <v>32</v>
      </c>
      <c r="C183" s="173" t="s">
        <v>22</v>
      </c>
      <c r="D183" s="173" t="s">
        <v>22</v>
      </c>
      <c r="E183" s="173" t="s">
        <v>22</v>
      </c>
      <c r="F183" s="173" t="s">
        <v>22</v>
      </c>
      <c r="G183" s="174" t="s">
        <v>22</v>
      </c>
      <c r="H183" s="175">
        <v>22500</v>
      </c>
      <c r="I183" s="175">
        <v>22500</v>
      </c>
      <c r="J183" s="175">
        <v>22500</v>
      </c>
      <c r="K183" s="100"/>
      <c r="L183" s="100"/>
      <c r="M183" s="100"/>
      <c r="N183" s="100"/>
      <c r="O183" s="100"/>
      <c r="P183" s="100"/>
      <c r="Q183" s="100"/>
      <c r="R183" s="100"/>
      <c r="S183" s="100"/>
    </row>
    <row r="184" spans="1:19">
      <c r="A184" s="180" t="s">
        <v>48</v>
      </c>
      <c r="B184" s="172" t="s">
        <v>49</v>
      </c>
      <c r="C184" s="173" t="s">
        <v>22</v>
      </c>
      <c r="D184" s="173" t="s">
        <v>22</v>
      </c>
      <c r="E184" s="173" t="s">
        <v>22</v>
      </c>
      <c r="F184" s="173" t="s">
        <v>22</v>
      </c>
      <c r="G184" s="174" t="s">
        <v>22</v>
      </c>
      <c r="H184" s="177">
        <v>22500</v>
      </c>
      <c r="I184" s="177">
        <v>22500</v>
      </c>
      <c r="J184" s="177">
        <v>22500</v>
      </c>
      <c r="K184" s="100"/>
      <c r="L184" s="100"/>
      <c r="M184" s="100"/>
      <c r="N184" s="100"/>
      <c r="O184" s="100"/>
      <c r="P184" s="100"/>
      <c r="Q184" s="100"/>
      <c r="R184" s="100"/>
      <c r="S184" s="100"/>
    </row>
    <row r="185" spans="1:19">
      <c r="A185" s="179" t="s">
        <v>63</v>
      </c>
      <c r="B185" s="172" t="s">
        <v>64</v>
      </c>
      <c r="C185" s="173" t="s">
        <v>22</v>
      </c>
      <c r="D185" s="173" t="s">
        <v>22</v>
      </c>
      <c r="E185" s="173" t="s">
        <v>22</v>
      </c>
      <c r="F185" s="173" t="s">
        <v>22</v>
      </c>
      <c r="G185" s="174" t="s">
        <v>22</v>
      </c>
      <c r="H185" s="175">
        <v>43500</v>
      </c>
      <c r="I185" s="175">
        <v>43500</v>
      </c>
      <c r="J185" s="175">
        <v>43500</v>
      </c>
      <c r="K185" s="100"/>
      <c r="L185" s="100"/>
      <c r="M185" s="100"/>
      <c r="N185" s="100"/>
      <c r="O185" s="100"/>
      <c r="P185" s="100"/>
      <c r="Q185" s="100"/>
      <c r="R185" s="100"/>
      <c r="S185" s="100"/>
    </row>
    <row r="186" spans="1:19">
      <c r="A186" s="180" t="s">
        <v>67</v>
      </c>
      <c r="B186" s="172" t="s">
        <v>68</v>
      </c>
      <c r="C186" s="173" t="s">
        <v>22</v>
      </c>
      <c r="D186" s="173" t="s">
        <v>22</v>
      </c>
      <c r="E186" s="173" t="s">
        <v>22</v>
      </c>
      <c r="F186" s="173" t="s">
        <v>22</v>
      </c>
      <c r="G186" s="174" t="s">
        <v>22</v>
      </c>
      <c r="H186" s="177">
        <v>43500</v>
      </c>
      <c r="I186" s="177">
        <v>43500</v>
      </c>
      <c r="J186" s="177">
        <v>43500</v>
      </c>
      <c r="K186" s="100"/>
      <c r="L186" s="100"/>
      <c r="M186" s="100"/>
      <c r="N186" s="100"/>
      <c r="O186" s="100"/>
      <c r="P186" s="100"/>
      <c r="Q186" s="100"/>
      <c r="R186" s="100"/>
      <c r="S186" s="100"/>
    </row>
    <row r="187" spans="1:19">
      <c r="A187" s="181" t="s">
        <v>192</v>
      </c>
      <c r="B187" s="165" t="s">
        <v>193</v>
      </c>
      <c r="C187" s="160" t="s">
        <v>22</v>
      </c>
      <c r="D187" s="160" t="s">
        <v>22</v>
      </c>
      <c r="E187" s="160" t="s">
        <v>22</v>
      </c>
      <c r="F187" s="160" t="s">
        <v>193</v>
      </c>
      <c r="G187" s="161" t="s">
        <v>22</v>
      </c>
      <c r="H187" s="119">
        <v>30000</v>
      </c>
      <c r="I187" s="119">
        <v>30000</v>
      </c>
      <c r="J187" s="119">
        <v>30000</v>
      </c>
      <c r="K187" s="108"/>
      <c r="L187" s="108"/>
      <c r="M187" s="108"/>
      <c r="N187" s="108"/>
      <c r="O187" s="108"/>
      <c r="P187" s="108"/>
      <c r="Q187" s="108"/>
      <c r="R187" s="108"/>
      <c r="S187" s="108"/>
    </row>
    <row r="188" spans="1:19">
      <c r="A188" s="178" t="s">
        <v>36</v>
      </c>
      <c r="B188" s="167" t="s">
        <v>37</v>
      </c>
      <c r="C188" s="168" t="s">
        <v>22</v>
      </c>
      <c r="D188" s="168" t="s">
        <v>22</v>
      </c>
      <c r="E188" s="168" t="s">
        <v>22</v>
      </c>
      <c r="F188" s="168" t="s">
        <v>22</v>
      </c>
      <c r="G188" s="169" t="s">
        <v>37</v>
      </c>
      <c r="H188" s="170">
        <v>30000</v>
      </c>
      <c r="I188" s="170">
        <v>30000</v>
      </c>
      <c r="J188" s="170">
        <v>30000</v>
      </c>
      <c r="K188" s="127"/>
      <c r="L188" s="127"/>
      <c r="M188" s="127"/>
      <c r="N188" s="127"/>
      <c r="O188" s="127"/>
      <c r="P188" s="127"/>
      <c r="Q188" s="127"/>
      <c r="R188" s="127"/>
      <c r="S188" s="127"/>
    </row>
    <row r="189" spans="1:19">
      <c r="A189" s="179" t="s">
        <v>31</v>
      </c>
      <c r="B189" s="172" t="s">
        <v>32</v>
      </c>
      <c r="C189" s="173" t="s">
        <v>22</v>
      </c>
      <c r="D189" s="173" t="s">
        <v>22</v>
      </c>
      <c r="E189" s="173" t="s">
        <v>22</v>
      </c>
      <c r="F189" s="173" t="s">
        <v>22</v>
      </c>
      <c r="G189" s="174" t="s">
        <v>22</v>
      </c>
      <c r="H189" s="175">
        <v>30000</v>
      </c>
      <c r="I189" s="175">
        <v>30000</v>
      </c>
      <c r="J189" s="175">
        <v>30000</v>
      </c>
      <c r="K189" s="100"/>
      <c r="L189" s="100"/>
      <c r="M189" s="100"/>
      <c r="N189" s="100"/>
      <c r="O189" s="100"/>
      <c r="P189" s="100"/>
      <c r="Q189" s="100"/>
      <c r="R189" s="100"/>
      <c r="S189" s="100"/>
    </row>
    <row r="190" spans="1:19">
      <c r="A190" s="180" t="s">
        <v>48</v>
      </c>
      <c r="B190" s="172" t="s">
        <v>49</v>
      </c>
      <c r="C190" s="173" t="s">
        <v>22</v>
      </c>
      <c r="D190" s="173" t="s">
        <v>22</v>
      </c>
      <c r="E190" s="173" t="s">
        <v>22</v>
      </c>
      <c r="F190" s="173" t="s">
        <v>22</v>
      </c>
      <c r="G190" s="174" t="s">
        <v>22</v>
      </c>
      <c r="H190" s="177">
        <v>30000</v>
      </c>
      <c r="I190" s="177">
        <v>30000</v>
      </c>
      <c r="J190" s="177">
        <v>30000</v>
      </c>
      <c r="K190" s="100"/>
      <c r="L190" s="100"/>
      <c r="M190" s="100"/>
      <c r="N190" s="100"/>
      <c r="O190" s="100"/>
      <c r="P190" s="100"/>
      <c r="Q190" s="100"/>
      <c r="R190" s="100"/>
      <c r="S190" s="100"/>
    </row>
    <row r="191" spans="1:19">
      <c r="A191" s="181" t="s">
        <v>194</v>
      </c>
      <c r="B191" s="165" t="s">
        <v>195</v>
      </c>
      <c r="C191" s="160" t="s">
        <v>22</v>
      </c>
      <c r="D191" s="160" t="s">
        <v>22</v>
      </c>
      <c r="E191" s="160" t="s">
        <v>22</v>
      </c>
      <c r="F191" s="160" t="s">
        <v>196</v>
      </c>
      <c r="G191" s="161" t="s">
        <v>22</v>
      </c>
      <c r="H191" s="119">
        <v>19000000</v>
      </c>
      <c r="I191" s="119">
        <v>9000000</v>
      </c>
      <c r="J191" s="119">
        <v>9000000</v>
      </c>
      <c r="K191" s="108"/>
      <c r="L191" s="108"/>
      <c r="M191" s="108"/>
      <c r="N191" s="108"/>
      <c r="O191" s="108"/>
      <c r="P191" s="108"/>
      <c r="Q191" s="108"/>
      <c r="R191" s="108"/>
      <c r="S191" s="108"/>
    </row>
    <row r="192" spans="1:19">
      <c r="A192" s="178" t="s">
        <v>36</v>
      </c>
      <c r="B192" s="167" t="s">
        <v>37</v>
      </c>
      <c r="C192" s="168" t="s">
        <v>22</v>
      </c>
      <c r="D192" s="168" t="s">
        <v>22</v>
      </c>
      <c r="E192" s="168" t="s">
        <v>22</v>
      </c>
      <c r="F192" s="168" t="s">
        <v>22</v>
      </c>
      <c r="G192" s="169" t="s">
        <v>37</v>
      </c>
      <c r="H192" s="170">
        <v>15000000</v>
      </c>
      <c r="I192" s="170">
        <v>9000000</v>
      </c>
      <c r="J192" s="170">
        <v>9000000</v>
      </c>
      <c r="K192" s="127"/>
      <c r="L192" s="127"/>
      <c r="M192" s="127"/>
      <c r="N192" s="127"/>
      <c r="O192" s="127"/>
      <c r="P192" s="127"/>
      <c r="Q192" s="127"/>
      <c r="R192" s="127"/>
      <c r="S192" s="127"/>
    </row>
    <row r="193" spans="1:19">
      <c r="A193" s="179" t="s">
        <v>31</v>
      </c>
      <c r="B193" s="172" t="s">
        <v>32</v>
      </c>
      <c r="C193" s="173" t="s">
        <v>22</v>
      </c>
      <c r="D193" s="173" t="s">
        <v>22</v>
      </c>
      <c r="E193" s="173" t="s">
        <v>22</v>
      </c>
      <c r="F193" s="173" t="s">
        <v>22</v>
      </c>
      <c r="G193" s="174" t="s">
        <v>22</v>
      </c>
      <c r="H193" s="175">
        <v>15000000</v>
      </c>
      <c r="I193" s="175">
        <v>9000000</v>
      </c>
      <c r="J193" s="175">
        <v>9000000</v>
      </c>
      <c r="K193" s="100"/>
      <c r="L193" s="100"/>
      <c r="M193" s="100"/>
      <c r="N193" s="100"/>
      <c r="O193" s="100"/>
      <c r="P193" s="100"/>
      <c r="Q193" s="100"/>
      <c r="R193" s="100"/>
      <c r="S193" s="100"/>
    </row>
    <row r="194" spans="1:19">
      <c r="A194" s="180" t="s">
        <v>57</v>
      </c>
      <c r="B194" s="172" t="s">
        <v>58</v>
      </c>
      <c r="C194" s="173" t="s">
        <v>22</v>
      </c>
      <c r="D194" s="173" t="s">
        <v>22</v>
      </c>
      <c r="E194" s="173" t="s">
        <v>22</v>
      </c>
      <c r="F194" s="173" t="s">
        <v>22</v>
      </c>
      <c r="G194" s="174" t="s">
        <v>22</v>
      </c>
      <c r="H194" s="177">
        <v>15000000</v>
      </c>
      <c r="I194" s="177">
        <v>9000000</v>
      </c>
      <c r="J194" s="177">
        <v>9000000</v>
      </c>
      <c r="K194" s="100"/>
      <c r="L194" s="100"/>
      <c r="M194" s="100"/>
      <c r="N194" s="100"/>
      <c r="O194" s="100"/>
      <c r="P194" s="100"/>
      <c r="Q194" s="100"/>
      <c r="R194" s="100"/>
      <c r="S194" s="100"/>
    </row>
    <row r="195" spans="1:19">
      <c r="A195" s="178" t="s">
        <v>140</v>
      </c>
      <c r="B195" s="167" t="s">
        <v>141</v>
      </c>
      <c r="C195" s="168" t="s">
        <v>22</v>
      </c>
      <c r="D195" s="168" t="s">
        <v>22</v>
      </c>
      <c r="E195" s="168" t="s">
        <v>22</v>
      </c>
      <c r="F195" s="168" t="s">
        <v>22</v>
      </c>
      <c r="G195" s="169" t="s">
        <v>141</v>
      </c>
      <c r="H195" s="170">
        <v>4000000</v>
      </c>
      <c r="I195" s="170"/>
      <c r="J195" s="170"/>
      <c r="K195" s="127"/>
      <c r="L195" s="127"/>
      <c r="M195" s="127"/>
      <c r="N195" s="127"/>
      <c r="O195" s="127"/>
      <c r="P195" s="127"/>
      <c r="Q195" s="127"/>
      <c r="R195" s="127"/>
      <c r="S195" s="127"/>
    </row>
    <row r="196" spans="1:19">
      <c r="A196" s="179" t="s">
        <v>31</v>
      </c>
      <c r="B196" s="172" t="s">
        <v>32</v>
      </c>
      <c r="C196" s="173" t="s">
        <v>22</v>
      </c>
      <c r="D196" s="173" t="s">
        <v>22</v>
      </c>
      <c r="E196" s="173" t="s">
        <v>22</v>
      </c>
      <c r="F196" s="173" t="s">
        <v>22</v>
      </c>
      <c r="G196" s="174" t="s">
        <v>22</v>
      </c>
      <c r="H196" s="175">
        <v>4000000</v>
      </c>
      <c r="I196" s="175"/>
      <c r="J196" s="175"/>
      <c r="K196" s="100"/>
      <c r="L196" s="100"/>
      <c r="M196" s="100"/>
      <c r="N196" s="100"/>
      <c r="O196" s="100"/>
      <c r="P196" s="100"/>
      <c r="Q196" s="100"/>
      <c r="R196" s="100"/>
      <c r="S196" s="100"/>
    </row>
    <row r="197" spans="1:19">
      <c r="A197" s="180" t="s">
        <v>57</v>
      </c>
      <c r="B197" s="172" t="s">
        <v>58</v>
      </c>
      <c r="C197" s="173" t="s">
        <v>22</v>
      </c>
      <c r="D197" s="173" t="s">
        <v>22</v>
      </c>
      <c r="E197" s="173" t="s">
        <v>22</v>
      </c>
      <c r="F197" s="173" t="s">
        <v>22</v>
      </c>
      <c r="G197" s="174" t="s">
        <v>22</v>
      </c>
      <c r="H197" s="177">
        <v>4000000</v>
      </c>
      <c r="I197" s="177"/>
      <c r="J197" s="177"/>
      <c r="K197" s="100"/>
      <c r="L197" s="100"/>
      <c r="M197" s="100"/>
      <c r="N197" s="100"/>
      <c r="O197" s="100"/>
      <c r="P197" s="100"/>
      <c r="Q197" s="100"/>
      <c r="R197" s="100"/>
      <c r="S197" s="100"/>
    </row>
    <row r="198" spans="1:19">
      <c r="A198" s="181" t="s">
        <v>197</v>
      </c>
      <c r="B198" s="165" t="s">
        <v>198</v>
      </c>
      <c r="C198" s="160" t="s">
        <v>22</v>
      </c>
      <c r="D198" s="160" t="s">
        <v>22</v>
      </c>
      <c r="E198" s="160" t="s">
        <v>22</v>
      </c>
      <c r="F198" s="160" t="s">
        <v>198</v>
      </c>
      <c r="G198" s="161" t="s">
        <v>22</v>
      </c>
      <c r="H198" s="119">
        <v>3000000</v>
      </c>
      <c r="I198" s="184" t="s">
        <v>174</v>
      </c>
      <c r="J198" s="119"/>
      <c r="K198" s="108"/>
      <c r="L198" s="108"/>
      <c r="M198" s="108"/>
      <c r="N198" s="108"/>
      <c r="O198" s="108"/>
      <c r="P198" s="108"/>
      <c r="Q198" s="108"/>
      <c r="R198" s="108"/>
      <c r="S198" s="108"/>
    </row>
    <row r="199" spans="1:19">
      <c r="A199" s="178" t="s">
        <v>36</v>
      </c>
      <c r="B199" s="167" t="s">
        <v>37</v>
      </c>
      <c r="C199" s="168" t="s">
        <v>22</v>
      </c>
      <c r="D199" s="168" t="s">
        <v>22</v>
      </c>
      <c r="E199" s="168" t="s">
        <v>22</v>
      </c>
      <c r="F199" s="168" t="s">
        <v>22</v>
      </c>
      <c r="G199" s="169" t="s">
        <v>37</v>
      </c>
      <c r="H199" s="170">
        <v>3000000</v>
      </c>
      <c r="I199" s="185" t="s">
        <v>174</v>
      </c>
      <c r="J199" s="170"/>
      <c r="K199" s="127"/>
      <c r="L199" s="127"/>
      <c r="M199" s="127"/>
      <c r="N199" s="127"/>
      <c r="O199" s="127"/>
      <c r="P199" s="127"/>
      <c r="Q199" s="127"/>
      <c r="R199" s="127"/>
      <c r="S199" s="127"/>
    </row>
    <row r="200" spans="1:19">
      <c r="A200" s="179" t="s">
        <v>31</v>
      </c>
      <c r="B200" s="172" t="s">
        <v>32</v>
      </c>
      <c r="C200" s="173" t="s">
        <v>22</v>
      </c>
      <c r="D200" s="173" t="s">
        <v>22</v>
      </c>
      <c r="E200" s="173" t="s">
        <v>22</v>
      </c>
      <c r="F200" s="173" t="s">
        <v>22</v>
      </c>
      <c r="G200" s="174" t="s">
        <v>22</v>
      </c>
      <c r="H200" s="175">
        <v>3000000</v>
      </c>
      <c r="I200" s="186" t="s">
        <v>174</v>
      </c>
      <c r="J200" s="175"/>
      <c r="K200" s="100"/>
      <c r="L200" s="100"/>
      <c r="M200" s="100"/>
      <c r="N200" s="100"/>
      <c r="O200" s="100"/>
      <c r="P200" s="100"/>
      <c r="Q200" s="100"/>
      <c r="R200" s="100"/>
      <c r="S200" s="100"/>
    </row>
    <row r="201" spans="1:19">
      <c r="A201" s="180" t="s">
        <v>57</v>
      </c>
      <c r="B201" s="172" t="s">
        <v>58</v>
      </c>
      <c r="C201" s="173" t="s">
        <v>22</v>
      </c>
      <c r="D201" s="173" t="s">
        <v>22</v>
      </c>
      <c r="E201" s="173" t="s">
        <v>22</v>
      </c>
      <c r="F201" s="173" t="s">
        <v>22</v>
      </c>
      <c r="G201" s="174" t="s">
        <v>22</v>
      </c>
      <c r="H201" s="177">
        <v>3000000</v>
      </c>
      <c r="I201" s="183" t="s">
        <v>174</v>
      </c>
      <c r="J201" s="177"/>
      <c r="K201" s="100"/>
      <c r="L201" s="100"/>
      <c r="M201" s="100"/>
      <c r="N201" s="100"/>
      <c r="O201" s="100"/>
      <c r="P201" s="100"/>
      <c r="Q201" s="100"/>
      <c r="R201" s="100"/>
      <c r="S201" s="100"/>
    </row>
    <row r="202" spans="1:19">
      <c r="A202" s="181" t="s">
        <v>199</v>
      </c>
      <c r="B202" s="165" t="s">
        <v>200</v>
      </c>
      <c r="C202" s="160" t="s">
        <v>22</v>
      </c>
      <c r="D202" s="160" t="s">
        <v>22</v>
      </c>
      <c r="E202" s="160" t="s">
        <v>22</v>
      </c>
      <c r="F202" s="160" t="s">
        <v>201</v>
      </c>
      <c r="G202" s="161" t="s">
        <v>22</v>
      </c>
      <c r="H202" s="119">
        <v>464530</v>
      </c>
      <c r="I202" s="119">
        <v>464530</v>
      </c>
      <c r="J202" s="119">
        <v>464530</v>
      </c>
      <c r="K202" s="108"/>
      <c r="L202" s="108"/>
      <c r="M202" s="108"/>
      <c r="N202" s="108"/>
      <c r="O202" s="108"/>
      <c r="P202" s="108"/>
      <c r="Q202" s="108"/>
      <c r="R202" s="108"/>
      <c r="S202" s="108"/>
    </row>
    <row r="203" spans="1:19">
      <c r="A203" s="178" t="s">
        <v>36</v>
      </c>
      <c r="B203" s="167" t="s">
        <v>37</v>
      </c>
      <c r="C203" s="168" t="s">
        <v>22</v>
      </c>
      <c r="D203" s="168" t="s">
        <v>22</v>
      </c>
      <c r="E203" s="168" t="s">
        <v>22</v>
      </c>
      <c r="F203" s="168" t="s">
        <v>22</v>
      </c>
      <c r="G203" s="169" t="s">
        <v>37</v>
      </c>
      <c r="H203" s="170">
        <v>464530</v>
      </c>
      <c r="I203" s="170">
        <v>464530</v>
      </c>
      <c r="J203" s="170">
        <v>464530</v>
      </c>
      <c r="K203" s="127"/>
      <c r="L203" s="127"/>
      <c r="M203" s="127"/>
      <c r="N203" s="127"/>
      <c r="O203" s="127"/>
      <c r="P203" s="127"/>
      <c r="Q203" s="127"/>
      <c r="R203" s="127"/>
      <c r="S203" s="127"/>
    </row>
    <row r="204" spans="1:19">
      <c r="A204" s="179" t="s">
        <v>31</v>
      </c>
      <c r="B204" s="172" t="s">
        <v>32</v>
      </c>
      <c r="C204" s="173" t="s">
        <v>22</v>
      </c>
      <c r="D204" s="173" t="s">
        <v>22</v>
      </c>
      <c r="E204" s="173" t="s">
        <v>22</v>
      </c>
      <c r="F204" s="173" t="s">
        <v>22</v>
      </c>
      <c r="G204" s="174" t="s">
        <v>22</v>
      </c>
      <c r="H204" s="175">
        <v>464530</v>
      </c>
      <c r="I204" s="175">
        <v>464530</v>
      </c>
      <c r="J204" s="175">
        <v>464530</v>
      </c>
      <c r="K204" s="100"/>
      <c r="L204" s="100"/>
      <c r="M204" s="100"/>
      <c r="N204" s="100"/>
      <c r="O204" s="100"/>
      <c r="P204" s="100"/>
      <c r="Q204" s="100"/>
      <c r="R204" s="100"/>
      <c r="S204" s="100"/>
    </row>
    <row r="205" spans="1:19">
      <c r="A205" s="180" t="s">
        <v>57</v>
      </c>
      <c r="B205" s="172" t="s">
        <v>58</v>
      </c>
      <c r="C205" s="173" t="s">
        <v>22</v>
      </c>
      <c r="D205" s="173" t="s">
        <v>22</v>
      </c>
      <c r="E205" s="173" t="s">
        <v>22</v>
      </c>
      <c r="F205" s="173" t="s">
        <v>22</v>
      </c>
      <c r="G205" s="174" t="s">
        <v>22</v>
      </c>
      <c r="H205" s="177">
        <v>464530</v>
      </c>
      <c r="I205" s="177">
        <v>464530</v>
      </c>
      <c r="J205" s="177">
        <v>464530</v>
      </c>
      <c r="K205" s="100"/>
      <c r="L205" s="100"/>
      <c r="M205" s="100"/>
      <c r="N205" s="100"/>
      <c r="O205" s="100"/>
      <c r="P205" s="100"/>
      <c r="Q205" s="100"/>
      <c r="R205" s="100"/>
      <c r="S205" s="100"/>
    </row>
    <row r="206" spans="1:19">
      <c r="A206" s="182" t="s">
        <v>202</v>
      </c>
      <c r="B206" s="163" t="s">
        <v>203</v>
      </c>
      <c r="C206" s="160" t="s">
        <v>22</v>
      </c>
      <c r="D206" s="160" t="s">
        <v>22</v>
      </c>
      <c r="E206" s="160" t="s">
        <v>203</v>
      </c>
      <c r="F206" s="160" t="s">
        <v>22</v>
      </c>
      <c r="G206" s="161" t="s">
        <v>22</v>
      </c>
      <c r="H206" s="119">
        <v>45767254</v>
      </c>
      <c r="I206" s="119">
        <v>45818854</v>
      </c>
      <c r="J206" s="119">
        <v>44811981</v>
      </c>
      <c r="K206" s="108"/>
      <c r="L206" s="108"/>
      <c r="M206" s="108"/>
      <c r="N206" s="108"/>
      <c r="O206" s="108"/>
      <c r="P206" s="108"/>
      <c r="Q206" s="108"/>
      <c r="R206" s="108"/>
      <c r="S206" s="108"/>
    </row>
    <row r="207" spans="1:19">
      <c r="A207" s="181" t="s">
        <v>204</v>
      </c>
      <c r="B207" s="165" t="s">
        <v>205</v>
      </c>
      <c r="C207" s="160" t="s">
        <v>22</v>
      </c>
      <c r="D207" s="160" t="s">
        <v>22</v>
      </c>
      <c r="E207" s="160" t="s">
        <v>22</v>
      </c>
      <c r="F207" s="160" t="s">
        <v>205</v>
      </c>
      <c r="G207" s="161" t="s">
        <v>22</v>
      </c>
      <c r="H207" s="119">
        <v>1260000</v>
      </c>
      <c r="I207" s="119">
        <v>1260000</v>
      </c>
      <c r="J207" s="119">
        <v>1260000</v>
      </c>
      <c r="K207" s="108"/>
      <c r="L207" s="108"/>
      <c r="M207" s="108"/>
      <c r="N207" s="108"/>
      <c r="O207" s="108"/>
      <c r="P207" s="108"/>
      <c r="Q207" s="108"/>
      <c r="R207" s="108"/>
      <c r="S207" s="108"/>
    </row>
    <row r="208" spans="1:19">
      <c r="A208" s="178" t="s">
        <v>36</v>
      </c>
      <c r="B208" s="167" t="s">
        <v>37</v>
      </c>
      <c r="C208" s="168" t="s">
        <v>22</v>
      </c>
      <c r="D208" s="168" t="s">
        <v>22</v>
      </c>
      <c r="E208" s="168" t="s">
        <v>22</v>
      </c>
      <c r="F208" s="168" t="s">
        <v>22</v>
      </c>
      <c r="G208" s="169" t="s">
        <v>37</v>
      </c>
      <c r="H208" s="170">
        <v>1150000</v>
      </c>
      <c r="I208" s="170">
        <v>1150000</v>
      </c>
      <c r="J208" s="170">
        <v>1150000</v>
      </c>
      <c r="K208" s="127"/>
      <c r="L208" s="127"/>
      <c r="M208" s="127"/>
      <c r="N208" s="127"/>
      <c r="O208" s="127"/>
      <c r="P208" s="127"/>
      <c r="Q208" s="127"/>
      <c r="R208" s="127"/>
      <c r="S208" s="127"/>
    </row>
    <row r="209" spans="1:19">
      <c r="A209" s="179" t="s">
        <v>31</v>
      </c>
      <c r="B209" s="172" t="s">
        <v>32</v>
      </c>
      <c r="C209" s="173" t="s">
        <v>22</v>
      </c>
      <c r="D209" s="173" t="s">
        <v>22</v>
      </c>
      <c r="E209" s="173" t="s">
        <v>22</v>
      </c>
      <c r="F209" s="173" t="s">
        <v>22</v>
      </c>
      <c r="G209" s="174" t="s">
        <v>22</v>
      </c>
      <c r="H209" s="175">
        <v>1150000</v>
      </c>
      <c r="I209" s="175">
        <v>1150000</v>
      </c>
      <c r="J209" s="175">
        <v>1150000</v>
      </c>
      <c r="K209" s="100"/>
      <c r="L209" s="100"/>
      <c r="M209" s="100"/>
      <c r="N209" s="100"/>
      <c r="O209" s="100"/>
      <c r="P209" s="100"/>
      <c r="Q209" s="100"/>
      <c r="R209" s="100"/>
      <c r="S209" s="100"/>
    </row>
    <row r="210" spans="1:19">
      <c r="A210" s="180" t="s">
        <v>48</v>
      </c>
      <c r="B210" s="172" t="s">
        <v>49</v>
      </c>
      <c r="C210" s="173" t="s">
        <v>22</v>
      </c>
      <c r="D210" s="173" t="s">
        <v>22</v>
      </c>
      <c r="E210" s="173" t="s">
        <v>22</v>
      </c>
      <c r="F210" s="173" t="s">
        <v>22</v>
      </c>
      <c r="G210" s="174" t="s">
        <v>22</v>
      </c>
      <c r="H210" s="177">
        <v>50000</v>
      </c>
      <c r="I210" s="177">
        <v>50000</v>
      </c>
      <c r="J210" s="177">
        <v>50000</v>
      </c>
      <c r="K210" s="100"/>
      <c r="L210" s="100"/>
      <c r="M210" s="100"/>
      <c r="N210" s="100"/>
      <c r="O210" s="100"/>
      <c r="P210" s="100"/>
      <c r="Q210" s="100"/>
      <c r="R210" s="100"/>
      <c r="S210" s="100"/>
    </row>
    <row r="211" spans="1:19">
      <c r="A211" s="180" t="s">
        <v>57</v>
      </c>
      <c r="B211" s="172" t="s">
        <v>58</v>
      </c>
      <c r="C211" s="173" t="s">
        <v>22</v>
      </c>
      <c r="D211" s="173" t="s">
        <v>22</v>
      </c>
      <c r="E211" s="173" t="s">
        <v>22</v>
      </c>
      <c r="F211" s="173" t="s">
        <v>22</v>
      </c>
      <c r="G211" s="174" t="s">
        <v>22</v>
      </c>
      <c r="H211" s="177">
        <v>1100000</v>
      </c>
      <c r="I211" s="177">
        <v>1100000</v>
      </c>
      <c r="J211" s="177">
        <v>1100000</v>
      </c>
      <c r="K211" s="100"/>
      <c r="L211" s="100"/>
      <c r="M211" s="100"/>
      <c r="N211" s="100"/>
      <c r="O211" s="100"/>
      <c r="P211" s="100"/>
      <c r="Q211" s="100"/>
      <c r="R211" s="100"/>
      <c r="S211" s="100"/>
    </row>
    <row r="212" spans="1:19">
      <c r="A212" s="178" t="s">
        <v>51</v>
      </c>
      <c r="B212" s="167" t="s">
        <v>52</v>
      </c>
      <c r="C212" s="168" t="s">
        <v>22</v>
      </c>
      <c r="D212" s="168" t="s">
        <v>22</v>
      </c>
      <c r="E212" s="168" t="s">
        <v>22</v>
      </c>
      <c r="F212" s="168" t="s">
        <v>22</v>
      </c>
      <c r="G212" s="169" t="s">
        <v>52</v>
      </c>
      <c r="H212" s="170">
        <v>110000</v>
      </c>
      <c r="I212" s="170">
        <v>110000</v>
      </c>
      <c r="J212" s="170">
        <v>110000</v>
      </c>
      <c r="K212" s="127"/>
      <c r="L212" s="127"/>
      <c r="M212" s="127"/>
      <c r="N212" s="127"/>
      <c r="O212" s="127"/>
      <c r="P212" s="127"/>
      <c r="Q212" s="127"/>
      <c r="R212" s="127"/>
      <c r="S212" s="127"/>
    </row>
    <row r="213" spans="1:19">
      <c r="A213" s="179" t="s">
        <v>31</v>
      </c>
      <c r="B213" s="172" t="s">
        <v>32</v>
      </c>
      <c r="C213" s="173" t="s">
        <v>22</v>
      </c>
      <c r="D213" s="173" t="s">
        <v>22</v>
      </c>
      <c r="E213" s="173" t="s">
        <v>22</v>
      </c>
      <c r="F213" s="173" t="s">
        <v>22</v>
      </c>
      <c r="G213" s="174" t="s">
        <v>22</v>
      </c>
      <c r="H213" s="175">
        <v>110000</v>
      </c>
      <c r="I213" s="175">
        <v>110000</v>
      </c>
      <c r="J213" s="175">
        <v>110000</v>
      </c>
      <c r="K213" s="100"/>
      <c r="L213" s="100"/>
      <c r="M213" s="100"/>
      <c r="N213" s="100"/>
      <c r="O213" s="100"/>
      <c r="P213" s="100"/>
      <c r="Q213" s="100"/>
      <c r="R213" s="100"/>
      <c r="S213" s="100"/>
    </row>
    <row r="214" spans="1:19">
      <c r="A214" s="180" t="s">
        <v>48</v>
      </c>
      <c r="B214" s="172" t="s">
        <v>49</v>
      </c>
      <c r="C214" s="173" t="s">
        <v>22</v>
      </c>
      <c r="D214" s="173" t="s">
        <v>22</v>
      </c>
      <c r="E214" s="173" t="s">
        <v>22</v>
      </c>
      <c r="F214" s="173" t="s">
        <v>22</v>
      </c>
      <c r="G214" s="174" t="s">
        <v>22</v>
      </c>
      <c r="H214" s="177">
        <v>60000</v>
      </c>
      <c r="I214" s="177">
        <v>60000</v>
      </c>
      <c r="J214" s="177">
        <v>60000</v>
      </c>
      <c r="K214" s="100"/>
      <c r="L214" s="100"/>
      <c r="M214" s="100"/>
      <c r="N214" s="100"/>
      <c r="O214" s="100"/>
      <c r="P214" s="100"/>
      <c r="Q214" s="100"/>
      <c r="R214" s="100"/>
      <c r="S214" s="100"/>
    </row>
    <row r="215" spans="1:19">
      <c r="A215" s="180" t="s">
        <v>57</v>
      </c>
      <c r="B215" s="172" t="s">
        <v>58</v>
      </c>
      <c r="C215" s="173" t="s">
        <v>22</v>
      </c>
      <c r="D215" s="173" t="s">
        <v>22</v>
      </c>
      <c r="E215" s="173" t="s">
        <v>22</v>
      </c>
      <c r="F215" s="173" t="s">
        <v>22</v>
      </c>
      <c r="G215" s="174" t="s">
        <v>22</v>
      </c>
      <c r="H215" s="177">
        <v>50000</v>
      </c>
      <c r="I215" s="177">
        <v>50000</v>
      </c>
      <c r="J215" s="177">
        <v>50000</v>
      </c>
      <c r="K215" s="100"/>
      <c r="L215" s="100"/>
      <c r="M215" s="100"/>
      <c r="N215" s="100"/>
      <c r="O215" s="100"/>
      <c r="P215" s="100"/>
      <c r="Q215" s="100"/>
      <c r="R215" s="100"/>
      <c r="S215" s="100"/>
    </row>
    <row r="216" spans="1:19">
      <c r="A216" s="181" t="s">
        <v>206</v>
      </c>
      <c r="B216" s="165" t="s">
        <v>207</v>
      </c>
      <c r="C216" s="160" t="s">
        <v>22</v>
      </c>
      <c r="D216" s="160" t="s">
        <v>22</v>
      </c>
      <c r="E216" s="160" t="s">
        <v>22</v>
      </c>
      <c r="F216" s="160" t="s">
        <v>207</v>
      </c>
      <c r="G216" s="161" t="s">
        <v>22</v>
      </c>
      <c r="H216" s="119">
        <v>331361</v>
      </c>
      <c r="I216" s="119">
        <v>331361</v>
      </c>
      <c r="J216" s="119">
        <v>331361</v>
      </c>
      <c r="K216" s="108"/>
      <c r="L216" s="108"/>
      <c r="M216" s="108"/>
      <c r="N216" s="108"/>
      <c r="O216" s="108"/>
      <c r="P216" s="108"/>
      <c r="Q216" s="108"/>
      <c r="R216" s="108"/>
      <c r="S216" s="108"/>
    </row>
    <row r="217" spans="1:19">
      <c r="A217" s="178" t="s">
        <v>36</v>
      </c>
      <c r="B217" s="167" t="s">
        <v>37</v>
      </c>
      <c r="C217" s="168" t="s">
        <v>22</v>
      </c>
      <c r="D217" s="168" t="s">
        <v>22</v>
      </c>
      <c r="E217" s="168" t="s">
        <v>22</v>
      </c>
      <c r="F217" s="168" t="s">
        <v>22</v>
      </c>
      <c r="G217" s="169" t="s">
        <v>37</v>
      </c>
      <c r="H217" s="170">
        <v>265000</v>
      </c>
      <c r="I217" s="170">
        <v>265000</v>
      </c>
      <c r="J217" s="170">
        <v>265000</v>
      </c>
      <c r="K217" s="127"/>
      <c r="L217" s="127"/>
      <c r="M217" s="127"/>
      <c r="N217" s="127"/>
      <c r="O217" s="127"/>
      <c r="P217" s="127"/>
      <c r="Q217" s="127"/>
      <c r="R217" s="127"/>
      <c r="S217" s="127"/>
    </row>
    <row r="218" spans="1:19">
      <c r="A218" s="179" t="s">
        <v>31</v>
      </c>
      <c r="B218" s="172" t="s">
        <v>32</v>
      </c>
      <c r="C218" s="173" t="s">
        <v>22</v>
      </c>
      <c r="D218" s="173" t="s">
        <v>22</v>
      </c>
      <c r="E218" s="173" t="s">
        <v>22</v>
      </c>
      <c r="F218" s="173" t="s">
        <v>22</v>
      </c>
      <c r="G218" s="174" t="s">
        <v>22</v>
      </c>
      <c r="H218" s="175">
        <v>265000</v>
      </c>
      <c r="I218" s="175">
        <v>265000</v>
      </c>
      <c r="J218" s="175">
        <v>265000</v>
      </c>
      <c r="K218" s="100"/>
      <c r="L218" s="100"/>
      <c r="M218" s="100"/>
      <c r="N218" s="100"/>
      <c r="O218" s="100"/>
      <c r="P218" s="100"/>
      <c r="Q218" s="100"/>
      <c r="R218" s="100"/>
      <c r="S218" s="100"/>
    </row>
    <row r="219" spans="1:19">
      <c r="A219" s="180" t="s">
        <v>48</v>
      </c>
      <c r="B219" s="172" t="s">
        <v>49</v>
      </c>
      <c r="C219" s="173" t="s">
        <v>22</v>
      </c>
      <c r="D219" s="173" t="s">
        <v>22</v>
      </c>
      <c r="E219" s="173" t="s">
        <v>22</v>
      </c>
      <c r="F219" s="173" t="s">
        <v>22</v>
      </c>
      <c r="G219" s="174" t="s">
        <v>22</v>
      </c>
      <c r="H219" s="177">
        <v>265000</v>
      </c>
      <c r="I219" s="177">
        <v>265000</v>
      </c>
      <c r="J219" s="177">
        <v>265000</v>
      </c>
      <c r="K219" s="100"/>
      <c r="L219" s="100"/>
      <c r="M219" s="100"/>
      <c r="N219" s="100"/>
      <c r="O219" s="100"/>
      <c r="P219" s="100"/>
      <c r="Q219" s="100"/>
      <c r="R219" s="100"/>
      <c r="S219" s="100"/>
    </row>
    <row r="220" spans="1:19">
      <c r="A220" s="178" t="s">
        <v>51</v>
      </c>
      <c r="B220" s="167" t="s">
        <v>52</v>
      </c>
      <c r="C220" s="168" t="s">
        <v>22</v>
      </c>
      <c r="D220" s="168" t="s">
        <v>22</v>
      </c>
      <c r="E220" s="168" t="s">
        <v>22</v>
      </c>
      <c r="F220" s="168" t="s">
        <v>22</v>
      </c>
      <c r="G220" s="169" t="s">
        <v>52</v>
      </c>
      <c r="H220" s="170">
        <v>66361</v>
      </c>
      <c r="I220" s="170">
        <v>66361</v>
      </c>
      <c r="J220" s="170">
        <v>66361</v>
      </c>
      <c r="K220" s="127"/>
      <c r="L220" s="127"/>
      <c r="M220" s="127"/>
      <c r="N220" s="127"/>
      <c r="O220" s="127"/>
      <c r="P220" s="127"/>
      <c r="Q220" s="127"/>
      <c r="R220" s="127"/>
      <c r="S220" s="127"/>
    </row>
    <row r="221" spans="1:19">
      <c r="A221" s="179" t="s">
        <v>31</v>
      </c>
      <c r="B221" s="172" t="s">
        <v>32</v>
      </c>
      <c r="C221" s="173" t="s">
        <v>22</v>
      </c>
      <c r="D221" s="173" t="s">
        <v>22</v>
      </c>
      <c r="E221" s="173" t="s">
        <v>22</v>
      </c>
      <c r="F221" s="173" t="s">
        <v>22</v>
      </c>
      <c r="G221" s="174" t="s">
        <v>22</v>
      </c>
      <c r="H221" s="175">
        <v>66361</v>
      </c>
      <c r="I221" s="175">
        <v>66361</v>
      </c>
      <c r="J221" s="175">
        <v>66361</v>
      </c>
      <c r="K221" s="100"/>
      <c r="L221" s="100"/>
      <c r="M221" s="100"/>
      <c r="N221" s="100"/>
      <c r="O221" s="100"/>
      <c r="P221" s="100"/>
      <c r="Q221" s="100"/>
      <c r="R221" s="100"/>
      <c r="S221" s="100"/>
    </row>
    <row r="222" spans="1:19">
      <c r="A222" s="180" t="s">
        <v>48</v>
      </c>
      <c r="B222" s="172" t="s">
        <v>49</v>
      </c>
      <c r="C222" s="173" t="s">
        <v>22</v>
      </c>
      <c r="D222" s="173" t="s">
        <v>22</v>
      </c>
      <c r="E222" s="173" t="s">
        <v>22</v>
      </c>
      <c r="F222" s="173" t="s">
        <v>22</v>
      </c>
      <c r="G222" s="174" t="s">
        <v>22</v>
      </c>
      <c r="H222" s="177">
        <v>66361</v>
      </c>
      <c r="I222" s="177">
        <v>66361</v>
      </c>
      <c r="J222" s="177">
        <v>66361</v>
      </c>
      <c r="K222" s="100"/>
      <c r="L222" s="100"/>
      <c r="M222" s="100"/>
      <c r="N222" s="100"/>
      <c r="O222" s="100"/>
      <c r="P222" s="100"/>
      <c r="Q222" s="100"/>
      <c r="R222" s="100"/>
      <c r="S222" s="100"/>
    </row>
    <row r="223" spans="1:19">
      <c r="A223" s="181" t="s">
        <v>208</v>
      </c>
      <c r="B223" s="165" t="s">
        <v>209</v>
      </c>
      <c r="C223" s="160" t="s">
        <v>22</v>
      </c>
      <c r="D223" s="160" t="s">
        <v>22</v>
      </c>
      <c r="E223" s="160" t="s">
        <v>22</v>
      </c>
      <c r="F223" s="160" t="s">
        <v>209</v>
      </c>
      <c r="G223" s="161" t="s">
        <v>22</v>
      </c>
      <c r="H223" s="119">
        <v>34013281</v>
      </c>
      <c r="I223" s="119">
        <v>34012881</v>
      </c>
      <c r="J223" s="119">
        <v>34012881</v>
      </c>
      <c r="K223" s="108"/>
      <c r="L223" s="108"/>
      <c r="M223" s="108"/>
      <c r="N223" s="108"/>
      <c r="O223" s="108"/>
      <c r="P223" s="108"/>
      <c r="Q223" s="108"/>
      <c r="R223" s="108"/>
      <c r="S223" s="108"/>
    </row>
    <row r="224" spans="1:19">
      <c r="A224" s="178" t="s">
        <v>36</v>
      </c>
      <c r="B224" s="167" t="s">
        <v>37</v>
      </c>
      <c r="C224" s="168" t="s">
        <v>22</v>
      </c>
      <c r="D224" s="168" t="s">
        <v>22</v>
      </c>
      <c r="E224" s="168" t="s">
        <v>22</v>
      </c>
      <c r="F224" s="168" t="s">
        <v>22</v>
      </c>
      <c r="G224" s="169" t="s">
        <v>37</v>
      </c>
      <c r="H224" s="170">
        <v>28874400</v>
      </c>
      <c r="I224" s="170">
        <v>28874000</v>
      </c>
      <c r="J224" s="170">
        <v>28874000</v>
      </c>
      <c r="K224" s="127"/>
      <c r="L224" s="127"/>
      <c r="M224" s="127"/>
      <c r="N224" s="127"/>
      <c r="O224" s="127"/>
      <c r="P224" s="127"/>
      <c r="Q224" s="127"/>
      <c r="R224" s="127"/>
      <c r="S224" s="127"/>
    </row>
    <row r="225" spans="1:19">
      <c r="A225" s="179" t="s">
        <v>31</v>
      </c>
      <c r="B225" s="172" t="s">
        <v>32</v>
      </c>
      <c r="C225" s="173" t="s">
        <v>22</v>
      </c>
      <c r="D225" s="173" t="s">
        <v>22</v>
      </c>
      <c r="E225" s="173" t="s">
        <v>22</v>
      </c>
      <c r="F225" s="173" t="s">
        <v>22</v>
      </c>
      <c r="G225" s="174" t="s">
        <v>22</v>
      </c>
      <c r="H225" s="175">
        <v>28874400</v>
      </c>
      <c r="I225" s="175">
        <v>28874000</v>
      </c>
      <c r="J225" s="175">
        <v>28874000</v>
      </c>
      <c r="K225" s="100"/>
      <c r="L225" s="100"/>
      <c r="M225" s="100"/>
      <c r="N225" s="100"/>
      <c r="O225" s="100"/>
      <c r="P225" s="100"/>
      <c r="Q225" s="100"/>
      <c r="R225" s="100"/>
      <c r="S225" s="100"/>
    </row>
    <row r="226" spans="1:19">
      <c r="A226" s="180" t="s">
        <v>48</v>
      </c>
      <c r="B226" s="172" t="s">
        <v>49</v>
      </c>
      <c r="C226" s="173" t="s">
        <v>22</v>
      </c>
      <c r="D226" s="173" t="s">
        <v>22</v>
      </c>
      <c r="E226" s="173" t="s">
        <v>22</v>
      </c>
      <c r="F226" s="173" t="s">
        <v>22</v>
      </c>
      <c r="G226" s="174" t="s">
        <v>22</v>
      </c>
      <c r="H226" s="177">
        <v>26524400</v>
      </c>
      <c r="I226" s="177">
        <v>26524000</v>
      </c>
      <c r="J226" s="177">
        <v>26524000</v>
      </c>
      <c r="K226" s="100"/>
      <c r="L226" s="100"/>
      <c r="M226" s="100"/>
      <c r="N226" s="100"/>
      <c r="O226" s="100"/>
      <c r="P226" s="100"/>
      <c r="Q226" s="100"/>
      <c r="R226" s="100"/>
      <c r="S226" s="100"/>
    </row>
    <row r="227" spans="1:19">
      <c r="A227" s="180" t="s">
        <v>59</v>
      </c>
      <c r="B227" s="172" t="s">
        <v>60</v>
      </c>
      <c r="C227" s="173" t="s">
        <v>22</v>
      </c>
      <c r="D227" s="173" t="s">
        <v>22</v>
      </c>
      <c r="E227" s="173" t="s">
        <v>22</v>
      </c>
      <c r="F227" s="173" t="s">
        <v>22</v>
      </c>
      <c r="G227" s="174" t="s">
        <v>22</v>
      </c>
      <c r="H227" s="177">
        <v>350000</v>
      </c>
      <c r="I227" s="177">
        <v>350000</v>
      </c>
      <c r="J227" s="177">
        <v>350000</v>
      </c>
      <c r="K227" s="100"/>
      <c r="L227" s="100"/>
      <c r="M227" s="100"/>
      <c r="N227" s="100"/>
      <c r="O227" s="100"/>
      <c r="P227" s="100"/>
      <c r="Q227" s="100"/>
      <c r="R227" s="100"/>
      <c r="S227" s="100"/>
    </row>
    <row r="228" spans="1:19">
      <c r="A228" s="180" t="s">
        <v>61</v>
      </c>
      <c r="B228" s="172" t="s">
        <v>62</v>
      </c>
      <c r="C228" s="173" t="s">
        <v>22</v>
      </c>
      <c r="D228" s="173" t="s">
        <v>22</v>
      </c>
      <c r="E228" s="173" t="s">
        <v>22</v>
      </c>
      <c r="F228" s="173" t="s">
        <v>22</v>
      </c>
      <c r="G228" s="174" t="s">
        <v>22</v>
      </c>
      <c r="H228" s="177">
        <v>2000000</v>
      </c>
      <c r="I228" s="177">
        <v>2000000</v>
      </c>
      <c r="J228" s="177">
        <v>2000000</v>
      </c>
      <c r="K228" s="100"/>
      <c r="L228" s="100"/>
      <c r="M228" s="100"/>
      <c r="N228" s="100"/>
      <c r="O228" s="100"/>
      <c r="P228" s="100"/>
      <c r="Q228" s="100"/>
      <c r="R228" s="100"/>
      <c r="S228" s="100"/>
    </row>
    <row r="229" spans="1:19">
      <c r="A229" s="178" t="s">
        <v>38</v>
      </c>
      <c r="B229" s="167" t="s">
        <v>39</v>
      </c>
      <c r="C229" s="168" t="s">
        <v>22</v>
      </c>
      <c r="D229" s="168" t="s">
        <v>22</v>
      </c>
      <c r="E229" s="168" t="s">
        <v>22</v>
      </c>
      <c r="F229" s="168" t="s">
        <v>22</v>
      </c>
      <c r="G229" s="169" t="s">
        <v>39</v>
      </c>
      <c r="H229" s="170">
        <v>2400000</v>
      </c>
      <c r="I229" s="170">
        <v>2400000</v>
      </c>
      <c r="J229" s="170">
        <v>2400000</v>
      </c>
      <c r="K229" s="127"/>
      <c r="L229" s="127"/>
      <c r="M229" s="127"/>
      <c r="N229" s="127"/>
      <c r="O229" s="127"/>
      <c r="P229" s="127"/>
      <c r="Q229" s="127"/>
      <c r="R229" s="127"/>
      <c r="S229" s="127"/>
    </row>
    <row r="230" spans="1:19">
      <c r="A230" s="179" t="s">
        <v>31</v>
      </c>
      <c r="B230" s="172" t="s">
        <v>32</v>
      </c>
      <c r="C230" s="173" t="s">
        <v>22</v>
      </c>
      <c r="D230" s="173" t="s">
        <v>22</v>
      </c>
      <c r="E230" s="173" t="s">
        <v>22</v>
      </c>
      <c r="F230" s="173" t="s">
        <v>22</v>
      </c>
      <c r="G230" s="174" t="s">
        <v>22</v>
      </c>
      <c r="H230" s="175">
        <v>2400000</v>
      </c>
      <c r="I230" s="175">
        <v>2400000</v>
      </c>
      <c r="J230" s="175">
        <v>2400000</v>
      </c>
      <c r="K230" s="100"/>
      <c r="L230" s="100"/>
      <c r="M230" s="100"/>
      <c r="N230" s="100"/>
      <c r="O230" s="100"/>
      <c r="P230" s="100"/>
      <c r="Q230" s="100"/>
      <c r="R230" s="100"/>
      <c r="S230" s="100"/>
    </row>
    <row r="231" spans="1:19">
      <c r="A231" s="180" t="s">
        <v>48</v>
      </c>
      <c r="B231" s="172" t="s">
        <v>49</v>
      </c>
      <c r="C231" s="173" t="s">
        <v>22</v>
      </c>
      <c r="D231" s="173" t="s">
        <v>22</v>
      </c>
      <c r="E231" s="173" t="s">
        <v>22</v>
      </c>
      <c r="F231" s="173" t="s">
        <v>22</v>
      </c>
      <c r="G231" s="174" t="s">
        <v>22</v>
      </c>
      <c r="H231" s="177">
        <v>2400000</v>
      </c>
      <c r="I231" s="177">
        <v>2400000</v>
      </c>
      <c r="J231" s="177">
        <v>2400000</v>
      </c>
      <c r="K231" s="100"/>
      <c r="L231" s="100"/>
      <c r="M231" s="100"/>
      <c r="N231" s="100"/>
      <c r="O231" s="100"/>
      <c r="P231" s="100"/>
      <c r="Q231" s="100"/>
      <c r="R231" s="100"/>
      <c r="S231" s="100"/>
    </row>
    <row r="232" spans="1:19">
      <c r="A232" s="178" t="s">
        <v>51</v>
      </c>
      <c r="B232" s="167" t="s">
        <v>52</v>
      </c>
      <c r="C232" s="168" t="s">
        <v>22</v>
      </c>
      <c r="D232" s="168" t="s">
        <v>22</v>
      </c>
      <c r="E232" s="168" t="s">
        <v>22</v>
      </c>
      <c r="F232" s="168" t="s">
        <v>22</v>
      </c>
      <c r="G232" s="169" t="s">
        <v>52</v>
      </c>
      <c r="H232" s="170">
        <v>68881</v>
      </c>
      <c r="I232" s="170">
        <v>68881</v>
      </c>
      <c r="J232" s="170">
        <v>68881</v>
      </c>
      <c r="K232" s="127"/>
      <c r="L232" s="127"/>
      <c r="M232" s="127"/>
      <c r="N232" s="127"/>
      <c r="O232" s="127"/>
      <c r="P232" s="127"/>
      <c r="Q232" s="127"/>
      <c r="R232" s="127"/>
      <c r="S232" s="127"/>
    </row>
    <row r="233" spans="1:19">
      <c r="A233" s="179" t="s">
        <v>31</v>
      </c>
      <c r="B233" s="172" t="s">
        <v>32</v>
      </c>
      <c r="C233" s="173" t="s">
        <v>22</v>
      </c>
      <c r="D233" s="173" t="s">
        <v>22</v>
      </c>
      <c r="E233" s="173" t="s">
        <v>22</v>
      </c>
      <c r="F233" s="173" t="s">
        <v>22</v>
      </c>
      <c r="G233" s="174" t="s">
        <v>22</v>
      </c>
      <c r="H233" s="175">
        <v>68881</v>
      </c>
      <c r="I233" s="175">
        <v>68881</v>
      </c>
      <c r="J233" s="175">
        <v>68881</v>
      </c>
      <c r="K233" s="100"/>
      <c r="L233" s="100"/>
      <c r="M233" s="100"/>
      <c r="N233" s="100"/>
      <c r="O233" s="100"/>
      <c r="P233" s="100"/>
      <c r="Q233" s="100"/>
      <c r="R233" s="100"/>
      <c r="S233" s="100"/>
    </row>
    <row r="234" spans="1:19">
      <c r="A234" s="180" t="s">
        <v>48</v>
      </c>
      <c r="B234" s="172" t="s">
        <v>49</v>
      </c>
      <c r="C234" s="173" t="s">
        <v>22</v>
      </c>
      <c r="D234" s="173" t="s">
        <v>22</v>
      </c>
      <c r="E234" s="173" t="s">
        <v>22</v>
      </c>
      <c r="F234" s="173" t="s">
        <v>22</v>
      </c>
      <c r="G234" s="174" t="s">
        <v>22</v>
      </c>
      <c r="H234" s="177">
        <v>68881</v>
      </c>
      <c r="I234" s="177">
        <v>68881</v>
      </c>
      <c r="J234" s="177">
        <v>68881</v>
      </c>
      <c r="K234" s="100"/>
      <c r="L234" s="100"/>
      <c r="M234" s="100"/>
      <c r="N234" s="100"/>
      <c r="O234" s="100"/>
      <c r="P234" s="100"/>
      <c r="Q234" s="100"/>
      <c r="R234" s="100"/>
      <c r="S234" s="100"/>
    </row>
    <row r="235" spans="1:19">
      <c r="A235" s="178" t="s">
        <v>40</v>
      </c>
      <c r="B235" s="167" t="s">
        <v>41</v>
      </c>
      <c r="C235" s="168" t="s">
        <v>22</v>
      </c>
      <c r="D235" s="168" t="s">
        <v>22</v>
      </c>
      <c r="E235" s="168" t="s">
        <v>22</v>
      </c>
      <c r="F235" s="168" t="s">
        <v>22</v>
      </c>
      <c r="G235" s="169" t="s">
        <v>41</v>
      </c>
      <c r="H235" s="170">
        <v>150000</v>
      </c>
      <c r="I235" s="170">
        <v>150000</v>
      </c>
      <c r="J235" s="170">
        <v>150000</v>
      </c>
      <c r="K235" s="127"/>
      <c r="L235" s="127"/>
      <c r="M235" s="127"/>
      <c r="N235" s="127"/>
      <c r="O235" s="127"/>
      <c r="P235" s="127"/>
      <c r="Q235" s="127"/>
      <c r="R235" s="127"/>
      <c r="S235" s="127"/>
    </row>
    <row r="236" spans="1:19">
      <c r="A236" s="179" t="s">
        <v>31</v>
      </c>
      <c r="B236" s="172" t="s">
        <v>32</v>
      </c>
      <c r="C236" s="173" t="s">
        <v>22</v>
      </c>
      <c r="D236" s="173" t="s">
        <v>22</v>
      </c>
      <c r="E236" s="173" t="s">
        <v>22</v>
      </c>
      <c r="F236" s="173" t="s">
        <v>22</v>
      </c>
      <c r="G236" s="174" t="s">
        <v>22</v>
      </c>
      <c r="H236" s="175">
        <v>150000</v>
      </c>
      <c r="I236" s="175">
        <v>150000</v>
      </c>
      <c r="J236" s="175">
        <v>150000</v>
      </c>
      <c r="K236" s="100"/>
      <c r="L236" s="100"/>
      <c r="M236" s="100"/>
      <c r="N236" s="100"/>
      <c r="O236" s="100"/>
      <c r="P236" s="100"/>
      <c r="Q236" s="100"/>
      <c r="R236" s="100"/>
      <c r="S236" s="100"/>
    </row>
    <row r="237" spans="1:19">
      <c r="A237" s="180" t="s">
        <v>48</v>
      </c>
      <c r="B237" s="172" t="s">
        <v>49</v>
      </c>
      <c r="C237" s="173" t="s">
        <v>22</v>
      </c>
      <c r="D237" s="173" t="s">
        <v>22</v>
      </c>
      <c r="E237" s="173" t="s">
        <v>22</v>
      </c>
      <c r="F237" s="173" t="s">
        <v>22</v>
      </c>
      <c r="G237" s="174" t="s">
        <v>22</v>
      </c>
      <c r="H237" s="177">
        <v>150000</v>
      </c>
      <c r="I237" s="177">
        <v>150000</v>
      </c>
      <c r="J237" s="177">
        <v>150000</v>
      </c>
      <c r="K237" s="100"/>
      <c r="L237" s="100"/>
      <c r="M237" s="100"/>
      <c r="N237" s="100"/>
      <c r="O237" s="100"/>
      <c r="P237" s="100"/>
      <c r="Q237" s="100"/>
      <c r="R237" s="100"/>
      <c r="S237" s="100"/>
    </row>
    <row r="238" spans="1:19">
      <c r="A238" s="178" t="s">
        <v>42</v>
      </c>
      <c r="B238" s="167" t="s">
        <v>43</v>
      </c>
      <c r="C238" s="168" t="s">
        <v>22</v>
      </c>
      <c r="D238" s="168" t="s">
        <v>22</v>
      </c>
      <c r="E238" s="168" t="s">
        <v>22</v>
      </c>
      <c r="F238" s="168" t="s">
        <v>22</v>
      </c>
      <c r="G238" s="169" t="s">
        <v>43</v>
      </c>
      <c r="H238" s="170">
        <v>20000</v>
      </c>
      <c r="I238" s="170">
        <v>20000</v>
      </c>
      <c r="J238" s="170">
        <v>20000</v>
      </c>
      <c r="K238" s="127"/>
      <c r="L238" s="127"/>
      <c r="M238" s="127"/>
      <c r="N238" s="127"/>
      <c r="O238" s="127"/>
      <c r="P238" s="127"/>
      <c r="Q238" s="127"/>
      <c r="R238" s="127"/>
      <c r="S238" s="127"/>
    </row>
    <row r="239" spans="1:19">
      <c r="A239" s="179" t="s">
        <v>31</v>
      </c>
      <c r="B239" s="172" t="s">
        <v>32</v>
      </c>
      <c r="C239" s="173" t="s">
        <v>22</v>
      </c>
      <c r="D239" s="173" t="s">
        <v>22</v>
      </c>
      <c r="E239" s="173" t="s">
        <v>22</v>
      </c>
      <c r="F239" s="173" t="s">
        <v>22</v>
      </c>
      <c r="G239" s="174" t="s">
        <v>22</v>
      </c>
      <c r="H239" s="175">
        <v>20000</v>
      </c>
      <c r="I239" s="175">
        <v>20000</v>
      </c>
      <c r="J239" s="175">
        <v>20000</v>
      </c>
      <c r="K239" s="100"/>
      <c r="L239" s="100"/>
      <c r="M239" s="100"/>
      <c r="N239" s="100"/>
      <c r="O239" s="100"/>
      <c r="P239" s="100"/>
      <c r="Q239" s="100"/>
      <c r="R239" s="100"/>
      <c r="S239" s="100"/>
    </row>
    <row r="240" spans="1:19">
      <c r="A240" s="180" t="s">
        <v>34</v>
      </c>
      <c r="B240" s="172" t="s">
        <v>35</v>
      </c>
      <c r="C240" s="173" t="s">
        <v>22</v>
      </c>
      <c r="D240" s="173" t="s">
        <v>22</v>
      </c>
      <c r="E240" s="173" t="s">
        <v>22</v>
      </c>
      <c r="F240" s="173" t="s">
        <v>22</v>
      </c>
      <c r="G240" s="174" t="s">
        <v>22</v>
      </c>
      <c r="H240" s="177">
        <v>20000</v>
      </c>
      <c r="I240" s="177">
        <v>20000</v>
      </c>
      <c r="J240" s="177">
        <v>20000</v>
      </c>
      <c r="K240" s="100"/>
      <c r="L240" s="100"/>
      <c r="M240" s="100"/>
      <c r="N240" s="100"/>
      <c r="O240" s="100"/>
      <c r="P240" s="100"/>
      <c r="Q240" s="100"/>
      <c r="R240" s="100"/>
      <c r="S240" s="100"/>
    </row>
    <row r="241" spans="1:19">
      <c r="A241" s="178" t="s">
        <v>210</v>
      </c>
      <c r="B241" s="167" t="s">
        <v>211</v>
      </c>
      <c r="C241" s="168" t="s">
        <v>22</v>
      </c>
      <c r="D241" s="168" t="s">
        <v>22</v>
      </c>
      <c r="E241" s="168" t="s">
        <v>22</v>
      </c>
      <c r="F241" s="168" t="s">
        <v>22</v>
      </c>
      <c r="G241" s="169" t="s">
        <v>211</v>
      </c>
      <c r="H241" s="170">
        <v>2500000</v>
      </c>
      <c r="I241" s="170">
        <v>2500000</v>
      </c>
      <c r="J241" s="170">
        <v>2500000</v>
      </c>
      <c r="K241" s="127"/>
      <c r="L241" s="127"/>
      <c r="M241" s="127"/>
      <c r="N241" s="127"/>
      <c r="O241" s="127"/>
      <c r="P241" s="127"/>
      <c r="Q241" s="127"/>
      <c r="R241" s="127"/>
      <c r="S241" s="127"/>
    </row>
    <row r="242" spans="1:19">
      <c r="A242" s="179" t="s">
        <v>31</v>
      </c>
      <c r="B242" s="172" t="s">
        <v>32</v>
      </c>
      <c r="C242" s="173" t="s">
        <v>22</v>
      </c>
      <c r="D242" s="173" t="s">
        <v>22</v>
      </c>
      <c r="E242" s="173" t="s">
        <v>22</v>
      </c>
      <c r="F242" s="173" t="s">
        <v>22</v>
      </c>
      <c r="G242" s="174" t="s">
        <v>22</v>
      </c>
      <c r="H242" s="175">
        <v>2500000</v>
      </c>
      <c r="I242" s="175">
        <v>2500000</v>
      </c>
      <c r="J242" s="175">
        <v>2500000</v>
      </c>
      <c r="K242" s="100"/>
      <c r="L242" s="100"/>
      <c r="M242" s="100"/>
      <c r="N242" s="100"/>
      <c r="O242" s="100"/>
      <c r="P242" s="100"/>
      <c r="Q242" s="100"/>
      <c r="R242" s="100"/>
      <c r="S242" s="100"/>
    </row>
    <row r="243" spans="1:19">
      <c r="A243" s="180" t="s">
        <v>48</v>
      </c>
      <c r="B243" s="172" t="s">
        <v>49</v>
      </c>
      <c r="C243" s="173" t="s">
        <v>22</v>
      </c>
      <c r="D243" s="173" t="s">
        <v>22</v>
      </c>
      <c r="E243" s="173" t="s">
        <v>22</v>
      </c>
      <c r="F243" s="173" t="s">
        <v>22</v>
      </c>
      <c r="G243" s="174" t="s">
        <v>22</v>
      </c>
      <c r="H243" s="177">
        <v>2500000</v>
      </c>
      <c r="I243" s="177">
        <v>2500000</v>
      </c>
      <c r="J243" s="177">
        <v>2500000</v>
      </c>
      <c r="K243" s="100"/>
      <c r="L243" s="100"/>
      <c r="M243" s="100"/>
      <c r="N243" s="100"/>
      <c r="O243" s="100"/>
      <c r="P243" s="100"/>
      <c r="Q243" s="100"/>
      <c r="R243" s="100"/>
      <c r="S243" s="100"/>
    </row>
    <row r="244" spans="1:19">
      <c r="A244" s="181" t="s">
        <v>212</v>
      </c>
      <c r="B244" s="165" t="s">
        <v>213</v>
      </c>
      <c r="C244" s="160" t="s">
        <v>22</v>
      </c>
      <c r="D244" s="160" t="s">
        <v>22</v>
      </c>
      <c r="E244" s="160" t="s">
        <v>22</v>
      </c>
      <c r="F244" s="160" t="s">
        <v>213</v>
      </c>
      <c r="G244" s="161" t="s">
        <v>22</v>
      </c>
      <c r="H244" s="119">
        <v>325000</v>
      </c>
      <c r="I244" s="119">
        <v>325000</v>
      </c>
      <c r="J244" s="119">
        <v>325000</v>
      </c>
      <c r="K244" s="108"/>
      <c r="L244" s="108"/>
      <c r="M244" s="108"/>
      <c r="N244" s="108"/>
      <c r="O244" s="108"/>
      <c r="P244" s="108"/>
      <c r="Q244" s="108"/>
      <c r="R244" s="108"/>
      <c r="S244" s="108"/>
    </row>
    <row r="245" spans="1:19">
      <c r="A245" s="178" t="s">
        <v>36</v>
      </c>
      <c r="B245" s="167" t="s">
        <v>37</v>
      </c>
      <c r="C245" s="168" t="s">
        <v>22</v>
      </c>
      <c r="D245" s="168" t="s">
        <v>22</v>
      </c>
      <c r="E245" s="168" t="s">
        <v>22</v>
      </c>
      <c r="F245" s="168" t="s">
        <v>22</v>
      </c>
      <c r="G245" s="169" t="s">
        <v>37</v>
      </c>
      <c r="H245" s="170">
        <v>100000</v>
      </c>
      <c r="I245" s="170">
        <v>100000</v>
      </c>
      <c r="J245" s="170">
        <v>100000</v>
      </c>
      <c r="K245" s="127"/>
      <c r="L245" s="127"/>
      <c r="M245" s="127"/>
      <c r="N245" s="127"/>
      <c r="O245" s="127"/>
      <c r="P245" s="127"/>
      <c r="Q245" s="127"/>
      <c r="R245" s="127"/>
      <c r="S245" s="127"/>
    </row>
    <row r="246" spans="1:19">
      <c r="A246" s="179" t="s">
        <v>31</v>
      </c>
      <c r="B246" s="172" t="s">
        <v>32</v>
      </c>
      <c r="C246" s="173" t="s">
        <v>22</v>
      </c>
      <c r="D246" s="173" t="s">
        <v>22</v>
      </c>
      <c r="E246" s="173" t="s">
        <v>22</v>
      </c>
      <c r="F246" s="173" t="s">
        <v>22</v>
      </c>
      <c r="G246" s="174" t="s">
        <v>22</v>
      </c>
      <c r="H246" s="175">
        <v>100000</v>
      </c>
      <c r="I246" s="175">
        <v>100000</v>
      </c>
      <c r="J246" s="175">
        <v>100000</v>
      </c>
      <c r="K246" s="100"/>
      <c r="L246" s="100"/>
      <c r="M246" s="100"/>
      <c r="N246" s="100"/>
      <c r="O246" s="100"/>
      <c r="P246" s="100"/>
      <c r="Q246" s="100"/>
      <c r="R246" s="100"/>
      <c r="S246" s="100"/>
    </row>
    <row r="247" spans="1:19">
      <c r="A247" s="180" t="s">
        <v>59</v>
      </c>
      <c r="B247" s="172" t="s">
        <v>60</v>
      </c>
      <c r="C247" s="173" t="s">
        <v>22</v>
      </c>
      <c r="D247" s="173" t="s">
        <v>22</v>
      </c>
      <c r="E247" s="173" t="s">
        <v>22</v>
      </c>
      <c r="F247" s="173" t="s">
        <v>22</v>
      </c>
      <c r="G247" s="174" t="s">
        <v>22</v>
      </c>
      <c r="H247" s="177">
        <v>100000</v>
      </c>
      <c r="I247" s="177">
        <v>100000</v>
      </c>
      <c r="J247" s="177">
        <v>100000</v>
      </c>
      <c r="K247" s="100"/>
      <c r="L247" s="100"/>
      <c r="M247" s="100"/>
      <c r="N247" s="100"/>
      <c r="O247" s="100"/>
      <c r="P247" s="100"/>
      <c r="Q247" s="100"/>
      <c r="R247" s="100"/>
      <c r="S247" s="100"/>
    </row>
    <row r="248" spans="1:19">
      <c r="A248" s="178" t="s">
        <v>38</v>
      </c>
      <c r="B248" s="167" t="s">
        <v>39</v>
      </c>
      <c r="C248" s="168" t="s">
        <v>22</v>
      </c>
      <c r="D248" s="168" t="s">
        <v>22</v>
      </c>
      <c r="E248" s="168" t="s">
        <v>22</v>
      </c>
      <c r="F248" s="168" t="s">
        <v>22</v>
      </c>
      <c r="G248" s="169" t="s">
        <v>39</v>
      </c>
      <c r="H248" s="170">
        <v>137500</v>
      </c>
      <c r="I248" s="170">
        <v>137500</v>
      </c>
      <c r="J248" s="170">
        <v>137500</v>
      </c>
      <c r="K248" s="127"/>
      <c r="L248" s="127"/>
      <c r="M248" s="127"/>
      <c r="N248" s="127"/>
      <c r="O248" s="127"/>
      <c r="P248" s="127"/>
      <c r="Q248" s="127"/>
      <c r="R248" s="127"/>
      <c r="S248" s="127"/>
    </row>
    <row r="249" spans="1:19">
      <c r="A249" s="179" t="s">
        <v>31</v>
      </c>
      <c r="B249" s="172" t="s">
        <v>32</v>
      </c>
      <c r="C249" s="173" t="s">
        <v>22</v>
      </c>
      <c r="D249" s="173" t="s">
        <v>22</v>
      </c>
      <c r="E249" s="173" t="s">
        <v>22</v>
      </c>
      <c r="F249" s="173" t="s">
        <v>22</v>
      </c>
      <c r="G249" s="174" t="s">
        <v>22</v>
      </c>
      <c r="H249" s="175">
        <v>137500</v>
      </c>
      <c r="I249" s="175">
        <v>137500</v>
      </c>
      <c r="J249" s="175">
        <v>137500</v>
      </c>
      <c r="K249" s="100"/>
      <c r="L249" s="100"/>
      <c r="M249" s="100"/>
      <c r="N249" s="100"/>
      <c r="O249" s="100"/>
      <c r="P249" s="100"/>
      <c r="Q249" s="100"/>
      <c r="R249" s="100"/>
      <c r="S249" s="100"/>
    </row>
    <row r="250" spans="1:19">
      <c r="A250" s="180" t="s">
        <v>48</v>
      </c>
      <c r="B250" s="172" t="s">
        <v>49</v>
      </c>
      <c r="C250" s="173" t="s">
        <v>22</v>
      </c>
      <c r="D250" s="173" t="s">
        <v>22</v>
      </c>
      <c r="E250" s="173" t="s">
        <v>22</v>
      </c>
      <c r="F250" s="173" t="s">
        <v>22</v>
      </c>
      <c r="G250" s="174" t="s">
        <v>22</v>
      </c>
      <c r="H250" s="177">
        <v>50000</v>
      </c>
      <c r="I250" s="177">
        <v>50000</v>
      </c>
      <c r="J250" s="177">
        <v>50000</v>
      </c>
      <c r="K250" s="100"/>
      <c r="L250" s="100"/>
      <c r="M250" s="100"/>
      <c r="N250" s="100"/>
      <c r="O250" s="100"/>
      <c r="P250" s="100"/>
      <c r="Q250" s="100"/>
      <c r="R250" s="100"/>
      <c r="S250" s="100"/>
    </row>
    <row r="251" spans="1:19">
      <c r="A251" s="180" t="s">
        <v>59</v>
      </c>
      <c r="B251" s="172" t="s">
        <v>60</v>
      </c>
      <c r="C251" s="173" t="s">
        <v>22</v>
      </c>
      <c r="D251" s="173" t="s">
        <v>22</v>
      </c>
      <c r="E251" s="173" t="s">
        <v>22</v>
      </c>
      <c r="F251" s="173" t="s">
        <v>22</v>
      </c>
      <c r="G251" s="174" t="s">
        <v>22</v>
      </c>
      <c r="H251" s="177">
        <v>87500</v>
      </c>
      <c r="I251" s="177">
        <v>87500</v>
      </c>
      <c r="J251" s="177">
        <v>87500</v>
      </c>
      <c r="K251" s="100"/>
      <c r="L251" s="100"/>
      <c r="M251" s="100"/>
      <c r="N251" s="100"/>
      <c r="O251" s="100"/>
      <c r="P251" s="100"/>
      <c r="Q251" s="100"/>
      <c r="R251" s="100"/>
      <c r="S251" s="100"/>
    </row>
    <row r="252" spans="1:19">
      <c r="A252" s="178" t="s">
        <v>51</v>
      </c>
      <c r="B252" s="167" t="s">
        <v>52</v>
      </c>
      <c r="C252" s="168" t="s">
        <v>22</v>
      </c>
      <c r="D252" s="168" t="s">
        <v>22</v>
      </c>
      <c r="E252" s="168" t="s">
        <v>22</v>
      </c>
      <c r="F252" s="168" t="s">
        <v>22</v>
      </c>
      <c r="G252" s="169" t="s">
        <v>52</v>
      </c>
      <c r="H252" s="170">
        <v>50000</v>
      </c>
      <c r="I252" s="170">
        <v>50000</v>
      </c>
      <c r="J252" s="170">
        <v>50000</v>
      </c>
      <c r="K252" s="127"/>
      <c r="L252" s="127"/>
      <c r="M252" s="127"/>
      <c r="N252" s="127"/>
      <c r="O252" s="127"/>
      <c r="P252" s="127"/>
      <c r="Q252" s="127"/>
      <c r="R252" s="127"/>
      <c r="S252" s="127"/>
    </row>
    <row r="253" spans="1:19">
      <c r="A253" s="179" t="s">
        <v>31</v>
      </c>
      <c r="B253" s="172" t="s">
        <v>32</v>
      </c>
      <c r="C253" s="173" t="s">
        <v>22</v>
      </c>
      <c r="D253" s="173" t="s">
        <v>22</v>
      </c>
      <c r="E253" s="173" t="s">
        <v>22</v>
      </c>
      <c r="F253" s="173" t="s">
        <v>22</v>
      </c>
      <c r="G253" s="174" t="s">
        <v>22</v>
      </c>
      <c r="H253" s="175">
        <v>50000</v>
      </c>
      <c r="I253" s="175">
        <v>50000</v>
      </c>
      <c r="J253" s="175">
        <v>50000</v>
      </c>
      <c r="K253" s="100"/>
      <c r="L253" s="100"/>
      <c r="M253" s="100"/>
      <c r="N253" s="100"/>
      <c r="O253" s="100"/>
      <c r="P253" s="100"/>
      <c r="Q253" s="100"/>
      <c r="R253" s="100"/>
      <c r="S253" s="100"/>
    </row>
    <row r="254" spans="1:19">
      <c r="A254" s="180" t="s">
        <v>48</v>
      </c>
      <c r="B254" s="172" t="s">
        <v>49</v>
      </c>
      <c r="C254" s="173" t="s">
        <v>22</v>
      </c>
      <c r="D254" s="173" t="s">
        <v>22</v>
      </c>
      <c r="E254" s="173" t="s">
        <v>22</v>
      </c>
      <c r="F254" s="173" t="s">
        <v>22</v>
      </c>
      <c r="G254" s="174" t="s">
        <v>22</v>
      </c>
      <c r="H254" s="177">
        <v>50000</v>
      </c>
      <c r="I254" s="177">
        <v>50000</v>
      </c>
      <c r="J254" s="177">
        <v>50000</v>
      </c>
      <c r="K254" s="100"/>
      <c r="L254" s="100"/>
      <c r="M254" s="100"/>
      <c r="N254" s="100"/>
      <c r="O254" s="100"/>
      <c r="P254" s="100"/>
      <c r="Q254" s="100"/>
      <c r="R254" s="100"/>
      <c r="S254" s="100"/>
    </row>
    <row r="255" spans="1:19">
      <c r="A255" s="178" t="s">
        <v>210</v>
      </c>
      <c r="B255" s="167" t="s">
        <v>211</v>
      </c>
      <c r="C255" s="168" t="s">
        <v>22</v>
      </c>
      <c r="D255" s="168" t="s">
        <v>22</v>
      </c>
      <c r="E255" s="168" t="s">
        <v>22</v>
      </c>
      <c r="F255" s="168" t="s">
        <v>22</v>
      </c>
      <c r="G255" s="169" t="s">
        <v>211</v>
      </c>
      <c r="H255" s="170">
        <v>37500</v>
      </c>
      <c r="I255" s="170">
        <v>37500</v>
      </c>
      <c r="J255" s="170">
        <v>37500</v>
      </c>
      <c r="K255" s="127"/>
      <c r="L255" s="127"/>
      <c r="M255" s="127"/>
      <c r="N255" s="127"/>
      <c r="O255" s="127"/>
      <c r="P255" s="127"/>
      <c r="Q255" s="127"/>
      <c r="R255" s="127"/>
      <c r="S255" s="127"/>
    </row>
    <row r="256" spans="1:19">
      <c r="A256" s="179" t="s">
        <v>31</v>
      </c>
      <c r="B256" s="172" t="s">
        <v>32</v>
      </c>
      <c r="C256" s="173" t="s">
        <v>22</v>
      </c>
      <c r="D256" s="173" t="s">
        <v>22</v>
      </c>
      <c r="E256" s="173" t="s">
        <v>22</v>
      </c>
      <c r="F256" s="173" t="s">
        <v>22</v>
      </c>
      <c r="G256" s="174" t="s">
        <v>22</v>
      </c>
      <c r="H256" s="175">
        <v>37500</v>
      </c>
      <c r="I256" s="175">
        <v>37500</v>
      </c>
      <c r="J256" s="175">
        <v>37500</v>
      </c>
      <c r="K256" s="100"/>
      <c r="L256" s="100"/>
      <c r="M256" s="100"/>
      <c r="N256" s="100"/>
      <c r="O256" s="100"/>
      <c r="P256" s="100"/>
      <c r="Q256" s="100"/>
      <c r="R256" s="100"/>
      <c r="S256" s="100"/>
    </row>
    <row r="257" spans="1:19">
      <c r="A257" s="180" t="s">
        <v>59</v>
      </c>
      <c r="B257" s="172" t="s">
        <v>60</v>
      </c>
      <c r="C257" s="173" t="s">
        <v>22</v>
      </c>
      <c r="D257" s="173" t="s">
        <v>22</v>
      </c>
      <c r="E257" s="173" t="s">
        <v>22</v>
      </c>
      <c r="F257" s="173" t="s">
        <v>22</v>
      </c>
      <c r="G257" s="174" t="s">
        <v>22</v>
      </c>
      <c r="H257" s="177">
        <v>37500</v>
      </c>
      <c r="I257" s="177">
        <v>37500</v>
      </c>
      <c r="J257" s="177">
        <v>37500</v>
      </c>
      <c r="K257" s="100"/>
      <c r="L257" s="100"/>
      <c r="M257" s="100"/>
      <c r="N257" s="100"/>
      <c r="O257" s="100"/>
      <c r="P257" s="100"/>
      <c r="Q257" s="100"/>
      <c r="R257" s="100"/>
      <c r="S257" s="100"/>
    </row>
    <row r="258" spans="1:19">
      <c r="A258" s="181" t="s">
        <v>214</v>
      </c>
      <c r="B258" s="165" t="s">
        <v>215</v>
      </c>
      <c r="C258" s="160" t="s">
        <v>22</v>
      </c>
      <c r="D258" s="160" t="s">
        <v>22</v>
      </c>
      <c r="E258" s="160" t="s">
        <v>22</v>
      </c>
      <c r="F258" s="160" t="s">
        <v>215</v>
      </c>
      <c r="G258" s="161" t="s">
        <v>22</v>
      </c>
      <c r="H258" s="119">
        <v>7000000</v>
      </c>
      <c r="I258" s="119">
        <v>7000000</v>
      </c>
      <c r="J258" s="119">
        <v>7000000</v>
      </c>
      <c r="K258" s="108"/>
      <c r="L258" s="108"/>
      <c r="M258" s="108"/>
      <c r="N258" s="108"/>
      <c r="O258" s="108"/>
      <c r="P258" s="108"/>
      <c r="Q258" s="108"/>
      <c r="R258" s="108"/>
      <c r="S258" s="108"/>
    </row>
    <row r="259" spans="1:19">
      <c r="A259" s="178" t="s">
        <v>36</v>
      </c>
      <c r="B259" s="167" t="s">
        <v>37</v>
      </c>
      <c r="C259" s="168" t="s">
        <v>22</v>
      </c>
      <c r="D259" s="168" t="s">
        <v>22</v>
      </c>
      <c r="E259" s="168" t="s">
        <v>22</v>
      </c>
      <c r="F259" s="168" t="s">
        <v>22</v>
      </c>
      <c r="G259" s="169" t="s">
        <v>37</v>
      </c>
      <c r="H259" s="170">
        <v>7000000</v>
      </c>
      <c r="I259" s="170">
        <v>7000000</v>
      </c>
      <c r="J259" s="170">
        <v>7000000</v>
      </c>
      <c r="K259" s="127"/>
      <c r="L259" s="127"/>
      <c r="M259" s="127"/>
      <c r="N259" s="127"/>
      <c r="O259" s="127"/>
      <c r="P259" s="127"/>
      <c r="Q259" s="127"/>
      <c r="R259" s="127"/>
      <c r="S259" s="127"/>
    </row>
    <row r="260" spans="1:19">
      <c r="A260" s="179" t="s">
        <v>31</v>
      </c>
      <c r="B260" s="172" t="s">
        <v>32</v>
      </c>
      <c r="C260" s="173" t="s">
        <v>22</v>
      </c>
      <c r="D260" s="173" t="s">
        <v>22</v>
      </c>
      <c r="E260" s="173" t="s">
        <v>22</v>
      </c>
      <c r="F260" s="173" t="s">
        <v>22</v>
      </c>
      <c r="G260" s="174" t="s">
        <v>22</v>
      </c>
      <c r="H260" s="175">
        <v>7000000</v>
      </c>
      <c r="I260" s="175">
        <v>7000000</v>
      </c>
      <c r="J260" s="175">
        <v>7000000</v>
      </c>
      <c r="K260" s="100"/>
      <c r="L260" s="100"/>
      <c r="M260" s="100"/>
      <c r="N260" s="100"/>
      <c r="O260" s="100"/>
      <c r="P260" s="100"/>
      <c r="Q260" s="100"/>
      <c r="R260" s="100"/>
      <c r="S260" s="100"/>
    </row>
    <row r="261" spans="1:19">
      <c r="A261" s="180" t="s">
        <v>48</v>
      </c>
      <c r="B261" s="172" t="s">
        <v>49</v>
      </c>
      <c r="C261" s="173" t="s">
        <v>22</v>
      </c>
      <c r="D261" s="173" t="s">
        <v>22</v>
      </c>
      <c r="E261" s="173" t="s">
        <v>22</v>
      </c>
      <c r="F261" s="173" t="s">
        <v>22</v>
      </c>
      <c r="G261" s="174" t="s">
        <v>22</v>
      </c>
      <c r="H261" s="177">
        <v>7000000</v>
      </c>
      <c r="I261" s="177">
        <v>7000000</v>
      </c>
      <c r="J261" s="177">
        <v>7000000</v>
      </c>
      <c r="K261" s="100"/>
      <c r="L261" s="100"/>
      <c r="M261" s="100"/>
      <c r="N261" s="100"/>
      <c r="O261" s="100"/>
      <c r="P261" s="100"/>
      <c r="Q261" s="100"/>
      <c r="R261" s="100"/>
      <c r="S261" s="100"/>
    </row>
    <row r="262" spans="1:19">
      <c r="A262" s="181" t="s">
        <v>216</v>
      </c>
      <c r="B262" s="165" t="s">
        <v>217</v>
      </c>
      <c r="C262" s="160" t="s">
        <v>22</v>
      </c>
      <c r="D262" s="160" t="s">
        <v>22</v>
      </c>
      <c r="E262" s="160" t="s">
        <v>22</v>
      </c>
      <c r="F262" s="160" t="s">
        <v>218</v>
      </c>
      <c r="G262" s="161" t="s">
        <v>22</v>
      </c>
      <c r="H262" s="119">
        <v>262127</v>
      </c>
      <c r="I262" s="119">
        <v>262127</v>
      </c>
      <c r="J262" s="119">
        <v>319629</v>
      </c>
      <c r="K262" s="108"/>
      <c r="L262" s="108"/>
      <c r="M262" s="108"/>
      <c r="N262" s="108"/>
      <c r="O262" s="108"/>
      <c r="P262" s="108"/>
      <c r="Q262" s="108"/>
      <c r="R262" s="108"/>
      <c r="S262" s="108"/>
    </row>
    <row r="263" spans="1:19">
      <c r="A263" s="178" t="s">
        <v>36</v>
      </c>
      <c r="B263" s="167" t="s">
        <v>37</v>
      </c>
      <c r="C263" s="168" t="s">
        <v>22</v>
      </c>
      <c r="D263" s="168" t="s">
        <v>22</v>
      </c>
      <c r="E263" s="168" t="s">
        <v>22</v>
      </c>
      <c r="F263" s="168" t="s">
        <v>22</v>
      </c>
      <c r="G263" s="169" t="s">
        <v>37</v>
      </c>
      <c r="H263" s="170">
        <v>262127</v>
      </c>
      <c r="I263" s="170">
        <v>262127</v>
      </c>
      <c r="J263" s="170">
        <v>319629</v>
      </c>
      <c r="K263" s="127"/>
      <c r="L263" s="127"/>
      <c r="M263" s="127"/>
      <c r="N263" s="127"/>
      <c r="O263" s="127"/>
      <c r="P263" s="127"/>
      <c r="Q263" s="127"/>
      <c r="R263" s="127"/>
      <c r="S263" s="127"/>
    </row>
    <row r="264" spans="1:19">
      <c r="A264" s="179" t="s">
        <v>31</v>
      </c>
      <c r="B264" s="172" t="s">
        <v>32</v>
      </c>
      <c r="C264" s="173" t="s">
        <v>22</v>
      </c>
      <c r="D264" s="173" t="s">
        <v>22</v>
      </c>
      <c r="E264" s="173" t="s">
        <v>22</v>
      </c>
      <c r="F264" s="173" t="s">
        <v>22</v>
      </c>
      <c r="G264" s="174" t="s">
        <v>22</v>
      </c>
      <c r="H264" s="175">
        <v>262127</v>
      </c>
      <c r="I264" s="175">
        <v>262127</v>
      </c>
      <c r="J264" s="175">
        <v>319629</v>
      </c>
      <c r="K264" s="100"/>
      <c r="L264" s="100"/>
      <c r="M264" s="100"/>
      <c r="N264" s="100"/>
      <c r="O264" s="100"/>
      <c r="P264" s="100"/>
      <c r="Q264" s="100"/>
      <c r="R264" s="100"/>
      <c r="S264" s="100"/>
    </row>
    <row r="265" spans="1:19">
      <c r="A265" s="180" t="s">
        <v>48</v>
      </c>
      <c r="B265" s="172" t="s">
        <v>49</v>
      </c>
      <c r="C265" s="173" t="s">
        <v>22</v>
      </c>
      <c r="D265" s="173" t="s">
        <v>22</v>
      </c>
      <c r="E265" s="173" t="s">
        <v>22</v>
      </c>
      <c r="F265" s="173" t="s">
        <v>22</v>
      </c>
      <c r="G265" s="174" t="s">
        <v>22</v>
      </c>
      <c r="H265" s="177">
        <v>123404</v>
      </c>
      <c r="I265" s="177">
        <v>123404</v>
      </c>
      <c r="J265" s="177">
        <v>180906</v>
      </c>
      <c r="K265" s="100"/>
      <c r="L265" s="100"/>
      <c r="M265" s="100"/>
      <c r="N265" s="100"/>
      <c r="O265" s="100"/>
      <c r="P265" s="100"/>
      <c r="Q265" s="100"/>
      <c r="R265" s="100"/>
      <c r="S265" s="100"/>
    </row>
    <row r="266" spans="1:19">
      <c r="A266" s="180" t="s">
        <v>59</v>
      </c>
      <c r="B266" s="172" t="s">
        <v>60</v>
      </c>
      <c r="C266" s="173" t="s">
        <v>22</v>
      </c>
      <c r="D266" s="173" t="s">
        <v>22</v>
      </c>
      <c r="E266" s="173" t="s">
        <v>22</v>
      </c>
      <c r="F266" s="173" t="s">
        <v>22</v>
      </c>
      <c r="G266" s="174" t="s">
        <v>22</v>
      </c>
      <c r="H266" s="177">
        <v>6000</v>
      </c>
      <c r="I266" s="177">
        <v>6000</v>
      </c>
      <c r="J266" s="177">
        <v>6000</v>
      </c>
      <c r="K266" s="100"/>
      <c r="L266" s="100"/>
      <c r="M266" s="100"/>
      <c r="N266" s="100"/>
      <c r="O266" s="100"/>
      <c r="P266" s="100"/>
      <c r="Q266" s="100"/>
      <c r="R266" s="100"/>
      <c r="S266" s="100"/>
    </row>
    <row r="267" spans="1:19">
      <c r="A267" s="180" t="s">
        <v>61</v>
      </c>
      <c r="B267" s="172" t="s">
        <v>62</v>
      </c>
      <c r="C267" s="173" t="s">
        <v>22</v>
      </c>
      <c r="D267" s="173" t="s">
        <v>22</v>
      </c>
      <c r="E267" s="173" t="s">
        <v>22</v>
      </c>
      <c r="F267" s="173" t="s">
        <v>22</v>
      </c>
      <c r="G267" s="174" t="s">
        <v>22</v>
      </c>
      <c r="H267" s="177">
        <v>132723</v>
      </c>
      <c r="I267" s="177">
        <v>132723</v>
      </c>
      <c r="J267" s="177">
        <v>132723</v>
      </c>
      <c r="K267" s="100"/>
      <c r="L267" s="100"/>
      <c r="M267" s="100"/>
      <c r="N267" s="100"/>
      <c r="O267" s="100"/>
      <c r="P267" s="100"/>
      <c r="Q267" s="100"/>
      <c r="R267" s="100"/>
      <c r="S267" s="100"/>
    </row>
    <row r="268" spans="1:19">
      <c r="A268" s="181" t="s">
        <v>219</v>
      </c>
      <c r="B268" s="165" t="s">
        <v>220</v>
      </c>
      <c r="C268" s="160" t="s">
        <v>22</v>
      </c>
      <c r="D268" s="160" t="s">
        <v>22</v>
      </c>
      <c r="E268" s="160" t="s">
        <v>22</v>
      </c>
      <c r="F268" s="160" t="s">
        <v>221</v>
      </c>
      <c r="G268" s="161" t="s">
        <v>22</v>
      </c>
      <c r="H268" s="119">
        <v>63880</v>
      </c>
      <c r="I268" s="119">
        <v>63880</v>
      </c>
      <c r="J268" s="119">
        <v>63880</v>
      </c>
      <c r="K268" s="108"/>
      <c r="L268" s="108"/>
      <c r="M268" s="108"/>
      <c r="N268" s="108"/>
      <c r="O268" s="108"/>
      <c r="P268" s="108"/>
      <c r="Q268" s="108"/>
      <c r="R268" s="108"/>
      <c r="S268" s="108"/>
    </row>
    <row r="269" spans="1:19">
      <c r="A269" s="178" t="s">
        <v>36</v>
      </c>
      <c r="B269" s="167" t="s">
        <v>37</v>
      </c>
      <c r="C269" s="168" t="s">
        <v>22</v>
      </c>
      <c r="D269" s="168" t="s">
        <v>22</v>
      </c>
      <c r="E269" s="168" t="s">
        <v>22</v>
      </c>
      <c r="F269" s="168" t="s">
        <v>22</v>
      </c>
      <c r="G269" s="169" t="s">
        <v>37</v>
      </c>
      <c r="H269" s="170">
        <v>63880</v>
      </c>
      <c r="I269" s="170">
        <v>63880</v>
      </c>
      <c r="J269" s="170">
        <v>63880</v>
      </c>
      <c r="K269" s="127"/>
      <c r="L269" s="127"/>
      <c r="M269" s="127"/>
      <c r="N269" s="127"/>
      <c r="O269" s="127"/>
      <c r="P269" s="127"/>
      <c r="Q269" s="127"/>
      <c r="R269" s="127"/>
      <c r="S269" s="127"/>
    </row>
    <row r="270" spans="1:19">
      <c r="A270" s="179" t="s">
        <v>31</v>
      </c>
      <c r="B270" s="172" t="s">
        <v>32</v>
      </c>
      <c r="C270" s="173" t="s">
        <v>22</v>
      </c>
      <c r="D270" s="173" t="s">
        <v>22</v>
      </c>
      <c r="E270" s="173" t="s">
        <v>22</v>
      </c>
      <c r="F270" s="173" t="s">
        <v>22</v>
      </c>
      <c r="G270" s="174" t="s">
        <v>22</v>
      </c>
      <c r="H270" s="175">
        <v>63880</v>
      </c>
      <c r="I270" s="175">
        <v>63880</v>
      </c>
      <c r="J270" s="175">
        <v>63880</v>
      </c>
      <c r="K270" s="100"/>
      <c r="L270" s="100"/>
      <c r="M270" s="100"/>
      <c r="N270" s="100"/>
      <c r="O270" s="100"/>
      <c r="P270" s="100"/>
      <c r="Q270" s="100"/>
      <c r="R270" s="100"/>
      <c r="S270" s="100"/>
    </row>
    <row r="271" spans="1:19">
      <c r="A271" s="180" t="s">
        <v>57</v>
      </c>
      <c r="B271" s="172" t="s">
        <v>58</v>
      </c>
      <c r="C271" s="173" t="s">
        <v>22</v>
      </c>
      <c r="D271" s="173" t="s">
        <v>22</v>
      </c>
      <c r="E271" s="173" t="s">
        <v>22</v>
      </c>
      <c r="F271" s="173" t="s">
        <v>22</v>
      </c>
      <c r="G271" s="174" t="s">
        <v>22</v>
      </c>
      <c r="H271" s="177">
        <v>50380</v>
      </c>
      <c r="I271" s="177">
        <v>50380</v>
      </c>
      <c r="J271" s="177">
        <v>50380</v>
      </c>
      <c r="K271" s="100"/>
      <c r="L271" s="100"/>
      <c r="M271" s="100"/>
      <c r="N271" s="100"/>
      <c r="O271" s="100"/>
      <c r="P271" s="100"/>
      <c r="Q271" s="100"/>
      <c r="R271" s="100"/>
      <c r="S271" s="100"/>
    </row>
    <row r="272" spans="1:19">
      <c r="A272" s="180" t="s">
        <v>59</v>
      </c>
      <c r="B272" s="172" t="s">
        <v>60</v>
      </c>
      <c r="C272" s="173" t="s">
        <v>22</v>
      </c>
      <c r="D272" s="173" t="s">
        <v>22</v>
      </c>
      <c r="E272" s="173" t="s">
        <v>22</v>
      </c>
      <c r="F272" s="173" t="s">
        <v>22</v>
      </c>
      <c r="G272" s="174" t="s">
        <v>22</v>
      </c>
      <c r="H272" s="177">
        <v>13500</v>
      </c>
      <c r="I272" s="177">
        <v>13500</v>
      </c>
      <c r="J272" s="177">
        <v>13500</v>
      </c>
      <c r="K272" s="100"/>
      <c r="L272" s="100"/>
      <c r="M272" s="100"/>
      <c r="N272" s="100"/>
      <c r="O272" s="100"/>
      <c r="P272" s="100"/>
      <c r="Q272" s="100"/>
      <c r="R272" s="100"/>
      <c r="S272" s="100"/>
    </row>
    <row r="273" spans="1:19">
      <c r="A273" s="181" t="s">
        <v>222</v>
      </c>
      <c r="B273" s="165" t="s">
        <v>223</v>
      </c>
      <c r="C273" s="160" t="s">
        <v>22</v>
      </c>
      <c r="D273" s="160" t="s">
        <v>22</v>
      </c>
      <c r="E273" s="160" t="s">
        <v>22</v>
      </c>
      <c r="F273" s="160" t="s">
        <v>223</v>
      </c>
      <c r="G273" s="161" t="s">
        <v>22</v>
      </c>
      <c r="H273" s="119">
        <v>390000</v>
      </c>
      <c r="I273" s="119">
        <v>440000</v>
      </c>
      <c r="J273" s="119">
        <v>440000</v>
      </c>
      <c r="K273" s="108"/>
      <c r="L273" s="108"/>
      <c r="M273" s="108"/>
      <c r="N273" s="108"/>
      <c r="O273" s="108"/>
      <c r="P273" s="108"/>
      <c r="Q273" s="108"/>
      <c r="R273" s="108"/>
      <c r="S273" s="108"/>
    </row>
    <row r="274" spans="1:19">
      <c r="A274" s="178" t="s">
        <v>36</v>
      </c>
      <c r="B274" s="167" t="s">
        <v>37</v>
      </c>
      <c r="C274" s="168" t="s">
        <v>22</v>
      </c>
      <c r="D274" s="168" t="s">
        <v>22</v>
      </c>
      <c r="E274" s="168" t="s">
        <v>22</v>
      </c>
      <c r="F274" s="168" t="s">
        <v>22</v>
      </c>
      <c r="G274" s="169" t="s">
        <v>37</v>
      </c>
      <c r="H274" s="170">
        <v>390000</v>
      </c>
      <c r="I274" s="170">
        <v>440000</v>
      </c>
      <c r="J274" s="170">
        <v>440000</v>
      </c>
      <c r="K274" s="127"/>
      <c r="L274" s="127"/>
      <c r="M274" s="127"/>
      <c r="N274" s="127"/>
      <c r="O274" s="127"/>
      <c r="P274" s="127"/>
      <c r="Q274" s="127"/>
      <c r="R274" s="127"/>
      <c r="S274" s="127"/>
    </row>
    <row r="275" spans="1:19">
      <c r="A275" s="179" t="s">
        <v>31</v>
      </c>
      <c r="B275" s="172" t="s">
        <v>32</v>
      </c>
      <c r="C275" s="173" t="s">
        <v>22</v>
      </c>
      <c r="D275" s="173" t="s">
        <v>22</v>
      </c>
      <c r="E275" s="173" t="s">
        <v>22</v>
      </c>
      <c r="F275" s="173" t="s">
        <v>22</v>
      </c>
      <c r="G275" s="174" t="s">
        <v>22</v>
      </c>
      <c r="H275" s="175">
        <v>390000</v>
      </c>
      <c r="I275" s="175">
        <v>440000</v>
      </c>
      <c r="J275" s="175">
        <v>440000</v>
      </c>
      <c r="K275" s="100"/>
      <c r="L275" s="100"/>
      <c r="M275" s="100"/>
      <c r="N275" s="100"/>
      <c r="O275" s="100"/>
      <c r="P275" s="100"/>
      <c r="Q275" s="100"/>
      <c r="R275" s="100"/>
      <c r="S275" s="100"/>
    </row>
    <row r="276" spans="1:19">
      <c r="A276" s="180" t="s">
        <v>48</v>
      </c>
      <c r="B276" s="172" t="s">
        <v>49</v>
      </c>
      <c r="C276" s="173" t="s">
        <v>22</v>
      </c>
      <c r="D276" s="173" t="s">
        <v>22</v>
      </c>
      <c r="E276" s="173" t="s">
        <v>22</v>
      </c>
      <c r="F276" s="173" t="s">
        <v>22</v>
      </c>
      <c r="G276" s="174" t="s">
        <v>22</v>
      </c>
      <c r="H276" s="177">
        <v>390000</v>
      </c>
      <c r="I276" s="177">
        <v>440000</v>
      </c>
      <c r="J276" s="177">
        <v>440000</v>
      </c>
      <c r="K276" s="100"/>
      <c r="L276" s="100"/>
      <c r="M276" s="100"/>
      <c r="N276" s="100"/>
      <c r="O276" s="100"/>
      <c r="P276" s="100"/>
      <c r="Q276" s="100"/>
      <c r="R276" s="100"/>
      <c r="S276" s="100"/>
    </row>
    <row r="277" spans="1:19">
      <c r="A277" s="181" t="s">
        <v>224</v>
      </c>
      <c r="B277" s="165" t="s">
        <v>225</v>
      </c>
      <c r="C277" s="160" t="s">
        <v>22</v>
      </c>
      <c r="D277" s="160" t="s">
        <v>22</v>
      </c>
      <c r="E277" s="160" t="s">
        <v>22</v>
      </c>
      <c r="F277" s="160" t="s">
        <v>225</v>
      </c>
      <c r="G277" s="161" t="s">
        <v>22</v>
      </c>
      <c r="H277" s="119">
        <v>1064375</v>
      </c>
      <c r="I277" s="119">
        <v>1064375</v>
      </c>
      <c r="J277" s="119"/>
      <c r="K277" s="108"/>
      <c r="L277" s="108"/>
      <c r="M277" s="108"/>
      <c r="N277" s="108"/>
      <c r="O277" s="108"/>
      <c r="P277" s="108"/>
      <c r="Q277" s="108"/>
      <c r="R277" s="108"/>
      <c r="S277" s="108"/>
    </row>
    <row r="278" spans="1:19">
      <c r="A278" s="178" t="s">
        <v>166</v>
      </c>
      <c r="B278" s="167" t="s">
        <v>167</v>
      </c>
      <c r="C278" s="168" t="s">
        <v>22</v>
      </c>
      <c r="D278" s="168" t="s">
        <v>22</v>
      </c>
      <c r="E278" s="168" t="s">
        <v>22</v>
      </c>
      <c r="F278" s="168" t="s">
        <v>22</v>
      </c>
      <c r="G278" s="169" t="s">
        <v>167</v>
      </c>
      <c r="H278" s="170">
        <v>1064375</v>
      </c>
      <c r="I278" s="170">
        <v>1064375</v>
      </c>
      <c r="J278" s="170"/>
      <c r="K278" s="127"/>
      <c r="L278" s="127"/>
      <c r="M278" s="127"/>
      <c r="N278" s="127"/>
      <c r="O278" s="127"/>
      <c r="P278" s="127"/>
      <c r="Q278" s="127"/>
      <c r="R278" s="127"/>
      <c r="S278" s="127"/>
    </row>
    <row r="279" spans="1:19">
      <c r="A279" s="179" t="s">
        <v>31</v>
      </c>
      <c r="B279" s="172" t="s">
        <v>32</v>
      </c>
      <c r="C279" s="173" t="s">
        <v>22</v>
      </c>
      <c r="D279" s="173" t="s">
        <v>22</v>
      </c>
      <c r="E279" s="173" t="s">
        <v>22</v>
      </c>
      <c r="F279" s="173" t="s">
        <v>22</v>
      </c>
      <c r="G279" s="174" t="s">
        <v>22</v>
      </c>
      <c r="H279" s="175">
        <v>1064375</v>
      </c>
      <c r="I279" s="175">
        <v>1064375</v>
      </c>
      <c r="J279" s="175"/>
      <c r="K279" s="100"/>
      <c r="L279" s="100"/>
      <c r="M279" s="100"/>
      <c r="N279" s="100"/>
      <c r="O279" s="100"/>
      <c r="P279" s="100"/>
      <c r="Q279" s="100"/>
      <c r="R279" s="100"/>
      <c r="S279" s="100"/>
    </row>
    <row r="280" spans="1:19">
      <c r="A280" s="180" t="s">
        <v>48</v>
      </c>
      <c r="B280" s="172" t="s">
        <v>49</v>
      </c>
      <c r="C280" s="173" t="s">
        <v>22</v>
      </c>
      <c r="D280" s="173" t="s">
        <v>22</v>
      </c>
      <c r="E280" s="173" t="s">
        <v>22</v>
      </c>
      <c r="F280" s="173" t="s">
        <v>22</v>
      </c>
      <c r="G280" s="174" t="s">
        <v>22</v>
      </c>
      <c r="H280" s="177">
        <v>2000</v>
      </c>
      <c r="I280" s="177">
        <v>2000</v>
      </c>
      <c r="J280" s="177"/>
      <c r="K280" s="100"/>
      <c r="L280" s="100"/>
      <c r="M280" s="100"/>
      <c r="N280" s="100"/>
      <c r="O280" s="100"/>
      <c r="P280" s="100"/>
      <c r="Q280" s="100"/>
      <c r="R280" s="100"/>
      <c r="S280" s="100"/>
    </row>
    <row r="281" spans="1:19">
      <c r="A281" s="180" t="s">
        <v>61</v>
      </c>
      <c r="B281" s="172" t="s">
        <v>62</v>
      </c>
      <c r="C281" s="173" t="s">
        <v>22</v>
      </c>
      <c r="D281" s="173" t="s">
        <v>22</v>
      </c>
      <c r="E281" s="173" t="s">
        <v>22</v>
      </c>
      <c r="F281" s="173" t="s">
        <v>22</v>
      </c>
      <c r="G281" s="174" t="s">
        <v>22</v>
      </c>
      <c r="H281" s="177">
        <v>1062375</v>
      </c>
      <c r="I281" s="177">
        <v>1062375</v>
      </c>
      <c r="J281" s="177"/>
      <c r="K281" s="100"/>
      <c r="L281" s="100"/>
      <c r="M281" s="100"/>
      <c r="N281" s="100"/>
      <c r="O281" s="100"/>
      <c r="P281" s="100"/>
      <c r="Q281" s="100"/>
      <c r="R281" s="100"/>
      <c r="S281" s="100"/>
    </row>
    <row r="282" spans="1:19">
      <c r="A282" s="181" t="s">
        <v>226</v>
      </c>
      <c r="B282" s="165" t="s">
        <v>227</v>
      </c>
      <c r="C282" s="160" t="s">
        <v>22</v>
      </c>
      <c r="D282" s="160" t="s">
        <v>22</v>
      </c>
      <c r="E282" s="160" t="s">
        <v>22</v>
      </c>
      <c r="F282" s="160" t="s">
        <v>228</v>
      </c>
      <c r="G282" s="161" t="s">
        <v>22</v>
      </c>
      <c r="H282" s="119">
        <v>1000000</v>
      </c>
      <c r="I282" s="119">
        <v>1000000</v>
      </c>
      <c r="J282" s="119">
        <v>1000000</v>
      </c>
      <c r="K282" s="108"/>
      <c r="L282" s="108"/>
      <c r="M282" s="108"/>
      <c r="N282" s="108"/>
      <c r="O282" s="108"/>
      <c r="P282" s="108"/>
      <c r="Q282" s="108"/>
      <c r="R282" s="108"/>
      <c r="S282" s="108"/>
    </row>
    <row r="283" spans="1:19">
      <c r="A283" s="178" t="s">
        <v>36</v>
      </c>
      <c r="B283" s="167" t="s">
        <v>37</v>
      </c>
      <c r="C283" s="168" t="s">
        <v>22</v>
      </c>
      <c r="D283" s="168" t="s">
        <v>22</v>
      </c>
      <c r="E283" s="168" t="s">
        <v>22</v>
      </c>
      <c r="F283" s="168" t="s">
        <v>22</v>
      </c>
      <c r="G283" s="169" t="s">
        <v>37</v>
      </c>
      <c r="H283" s="170">
        <v>1000000</v>
      </c>
      <c r="I283" s="170">
        <v>1000000</v>
      </c>
      <c r="J283" s="170">
        <v>1000000</v>
      </c>
      <c r="K283" s="127"/>
      <c r="L283" s="127"/>
      <c r="M283" s="127"/>
      <c r="N283" s="127"/>
      <c r="O283" s="127"/>
      <c r="P283" s="127"/>
      <c r="Q283" s="127"/>
      <c r="R283" s="127"/>
      <c r="S283" s="127"/>
    </row>
    <row r="284" spans="1:19">
      <c r="A284" s="179" t="s">
        <v>31</v>
      </c>
      <c r="B284" s="172" t="s">
        <v>32</v>
      </c>
      <c r="C284" s="173" t="s">
        <v>22</v>
      </c>
      <c r="D284" s="173" t="s">
        <v>22</v>
      </c>
      <c r="E284" s="173" t="s">
        <v>22</v>
      </c>
      <c r="F284" s="173" t="s">
        <v>22</v>
      </c>
      <c r="G284" s="174" t="s">
        <v>22</v>
      </c>
      <c r="H284" s="175">
        <v>1000000</v>
      </c>
      <c r="I284" s="175">
        <v>1000000</v>
      </c>
      <c r="J284" s="175">
        <v>1000000</v>
      </c>
      <c r="K284" s="100"/>
      <c r="L284" s="100"/>
      <c r="M284" s="100"/>
      <c r="N284" s="100"/>
      <c r="O284" s="100"/>
      <c r="P284" s="100"/>
      <c r="Q284" s="100"/>
      <c r="R284" s="100"/>
      <c r="S284" s="100"/>
    </row>
    <row r="285" spans="1:19">
      <c r="A285" s="180" t="s">
        <v>48</v>
      </c>
      <c r="B285" s="172" t="s">
        <v>49</v>
      </c>
      <c r="C285" s="173" t="s">
        <v>22</v>
      </c>
      <c r="D285" s="173" t="s">
        <v>22</v>
      </c>
      <c r="E285" s="173" t="s">
        <v>22</v>
      </c>
      <c r="F285" s="173" t="s">
        <v>22</v>
      </c>
      <c r="G285" s="174" t="s">
        <v>22</v>
      </c>
      <c r="H285" s="177">
        <v>1000000</v>
      </c>
      <c r="I285" s="177">
        <v>1000000</v>
      </c>
      <c r="J285" s="177">
        <v>1000000</v>
      </c>
      <c r="K285" s="100"/>
      <c r="L285" s="100"/>
      <c r="M285" s="100"/>
      <c r="N285" s="100"/>
      <c r="O285" s="100"/>
      <c r="P285" s="100"/>
      <c r="Q285" s="100"/>
      <c r="R285" s="100"/>
      <c r="S285" s="100"/>
    </row>
    <row r="286" spans="1:19">
      <c r="A286" s="181" t="s">
        <v>229</v>
      </c>
      <c r="B286" s="165" t="s">
        <v>230</v>
      </c>
      <c r="C286" s="160" t="s">
        <v>22</v>
      </c>
      <c r="D286" s="160" t="s">
        <v>22</v>
      </c>
      <c r="E286" s="160" t="s">
        <v>22</v>
      </c>
      <c r="F286" s="160" t="s">
        <v>231</v>
      </c>
      <c r="G286" s="161" t="s">
        <v>22</v>
      </c>
      <c r="H286" s="119">
        <v>57230</v>
      </c>
      <c r="I286" s="119">
        <v>59230</v>
      </c>
      <c r="J286" s="119">
        <v>59230</v>
      </c>
      <c r="K286" s="108"/>
      <c r="L286" s="108"/>
      <c r="M286" s="108"/>
      <c r="N286" s="108"/>
      <c r="O286" s="108"/>
      <c r="P286" s="108"/>
      <c r="Q286" s="108"/>
      <c r="R286" s="108"/>
      <c r="S286" s="108"/>
    </row>
    <row r="287" spans="1:19">
      <c r="A287" s="178" t="s">
        <v>36</v>
      </c>
      <c r="B287" s="167" t="s">
        <v>37</v>
      </c>
      <c r="C287" s="168" t="s">
        <v>22</v>
      </c>
      <c r="D287" s="168" t="s">
        <v>22</v>
      </c>
      <c r="E287" s="168" t="s">
        <v>22</v>
      </c>
      <c r="F287" s="168" t="s">
        <v>22</v>
      </c>
      <c r="G287" s="169" t="s">
        <v>37</v>
      </c>
      <c r="H287" s="170">
        <v>57230</v>
      </c>
      <c r="I287" s="170">
        <v>59230</v>
      </c>
      <c r="J287" s="170">
        <v>59230</v>
      </c>
      <c r="K287" s="127"/>
      <c r="L287" s="127"/>
      <c r="M287" s="127"/>
      <c r="N287" s="127"/>
      <c r="O287" s="127"/>
      <c r="P287" s="127"/>
      <c r="Q287" s="127"/>
      <c r="R287" s="127"/>
      <c r="S287" s="127"/>
    </row>
    <row r="288" spans="1:19">
      <c r="A288" s="179" t="s">
        <v>31</v>
      </c>
      <c r="B288" s="172" t="s">
        <v>32</v>
      </c>
      <c r="C288" s="173" t="s">
        <v>22</v>
      </c>
      <c r="D288" s="173" t="s">
        <v>22</v>
      </c>
      <c r="E288" s="173" t="s">
        <v>22</v>
      </c>
      <c r="F288" s="173" t="s">
        <v>22</v>
      </c>
      <c r="G288" s="174" t="s">
        <v>22</v>
      </c>
      <c r="H288" s="175">
        <v>57230</v>
      </c>
      <c r="I288" s="175">
        <v>59230</v>
      </c>
      <c r="J288" s="175">
        <v>59230</v>
      </c>
      <c r="K288" s="100"/>
      <c r="L288" s="100"/>
      <c r="M288" s="100"/>
      <c r="N288" s="100"/>
      <c r="O288" s="100"/>
      <c r="P288" s="100"/>
      <c r="Q288" s="100"/>
      <c r="R288" s="100"/>
      <c r="S288" s="100"/>
    </row>
    <row r="289" spans="1:19">
      <c r="A289" s="180" t="s">
        <v>48</v>
      </c>
      <c r="B289" s="172" t="s">
        <v>49</v>
      </c>
      <c r="C289" s="173" t="s">
        <v>22</v>
      </c>
      <c r="D289" s="173" t="s">
        <v>22</v>
      </c>
      <c r="E289" s="173" t="s">
        <v>22</v>
      </c>
      <c r="F289" s="173" t="s">
        <v>22</v>
      </c>
      <c r="G289" s="174" t="s">
        <v>22</v>
      </c>
      <c r="H289" s="177">
        <v>22250</v>
      </c>
      <c r="I289" s="177">
        <v>22250</v>
      </c>
      <c r="J289" s="177">
        <v>22250</v>
      </c>
      <c r="K289" s="100"/>
      <c r="L289" s="100"/>
      <c r="M289" s="100"/>
      <c r="N289" s="100"/>
      <c r="O289" s="100"/>
      <c r="P289" s="100"/>
      <c r="Q289" s="100"/>
      <c r="R289" s="100"/>
      <c r="S289" s="100"/>
    </row>
    <row r="290" spans="1:19">
      <c r="A290" s="180" t="s">
        <v>57</v>
      </c>
      <c r="B290" s="172" t="s">
        <v>58</v>
      </c>
      <c r="C290" s="173" t="s">
        <v>22</v>
      </c>
      <c r="D290" s="173" t="s">
        <v>22</v>
      </c>
      <c r="E290" s="173" t="s">
        <v>22</v>
      </c>
      <c r="F290" s="173" t="s">
        <v>22</v>
      </c>
      <c r="G290" s="174" t="s">
        <v>22</v>
      </c>
      <c r="H290" s="177">
        <v>2000</v>
      </c>
      <c r="I290" s="177">
        <v>3000</v>
      </c>
      <c r="J290" s="177">
        <v>3000</v>
      </c>
      <c r="K290" s="100"/>
      <c r="L290" s="100"/>
      <c r="M290" s="100"/>
      <c r="N290" s="100"/>
      <c r="O290" s="100"/>
      <c r="P290" s="100"/>
      <c r="Q290" s="100"/>
      <c r="R290" s="100"/>
      <c r="S290" s="100"/>
    </row>
    <row r="291" spans="1:19">
      <c r="A291" s="180" t="s">
        <v>59</v>
      </c>
      <c r="B291" s="172" t="s">
        <v>60</v>
      </c>
      <c r="C291" s="173" t="s">
        <v>22</v>
      </c>
      <c r="D291" s="173" t="s">
        <v>22</v>
      </c>
      <c r="E291" s="173" t="s">
        <v>22</v>
      </c>
      <c r="F291" s="173" t="s">
        <v>22</v>
      </c>
      <c r="G291" s="174" t="s">
        <v>22</v>
      </c>
      <c r="H291" s="177">
        <v>29980</v>
      </c>
      <c r="I291" s="177">
        <v>29980</v>
      </c>
      <c r="J291" s="177">
        <v>29980</v>
      </c>
      <c r="K291" s="100"/>
      <c r="L291" s="100"/>
      <c r="M291" s="100"/>
      <c r="N291" s="100"/>
      <c r="O291" s="100"/>
      <c r="P291" s="100"/>
      <c r="Q291" s="100"/>
      <c r="R291" s="100"/>
      <c r="S291" s="100"/>
    </row>
    <row r="292" spans="1:19">
      <c r="A292" s="180" t="s">
        <v>61</v>
      </c>
      <c r="B292" s="172" t="s">
        <v>62</v>
      </c>
      <c r="C292" s="173" t="s">
        <v>22</v>
      </c>
      <c r="D292" s="173" t="s">
        <v>22</v>
      </c>
      <c r="E292" s="173" t="s">
        <v>22</v>
      </c>
      <c r="F292" s="173" t="s">
        <v>22</v>
      </c>
      <c r="G292" s="174" t="s">
        <v>22</v>
      </c>
      <c r="H292" s="177">
        <v>3000</v>
      </c>
      <c r="I292" s="177">
        <v>4000</v>
      </c>
      <c r="J292" s="177">
        <v>4000</v>
      </c>
      <c r="K292" s="100"/>
      <c r="L292" s="100"/>
      <c r="M292" s="100"/>
      <c r="N292" s="100"/>
      <c r="O292" s="100"/>
      <c r="P292" s="100"/>
      <c r="Q292" s="100"/>
      <c r="R292" s="100"/>
      <c r="S292" s="100"/>
    </row>
    <row r="293" spans="1:19">
      <c r="A293" s="182" t="s">
        <v>232</v>
      </c>
      <c r="B293" s="163" t="s">
        <v>233</v>
      </c>
      <c r="C293" s="160" t="s">
        <v>22</v>
      </c>
      <c r="D293" s="160" t="s">
        <v>22</v>
      </c>
      <c r="E293" s="160" t="s">
        <v>233</v>
      </c>
      <c r="F293" s="160" t="s">
        <v>22</v>
      </c>
      <c r="G293" s="161" t="s">
        <v>22</v>
      </c>
      <c r="H293" s="119">
        <v>402898143</v>
      </c>
      <c r="I293" s="119">
        <v>258591070</v>
      </c>
      <c r="J293" s="119">
        <v>306280452</v>
      </c>
      <c r="K293" s="108"/>
      <c r="L293" s="108"/>
      <c r="M293" s="108"/>
      <c r="N293" s="108"/>
      <c r="O293" s="108"/>
      <c r="P293" s="108"/>
      <c r="Q293" s="108"/>
      <c r="R293" s="108"/>
      <c r="S293" s="108"/>
    </row>
    <row r="294" spans="1:19">
      <c r="A294" s="181" t="s">
        <v>234</v>
      </c>
      <c r="B294" s="165" t="s">
        <v>235</v>
      </c>
      <c r="C294" s="160" t="s">
        <v>22</v>
      </c>
      <c r="D294" s="160" t="s">
        <v>22</v>
      </c>
      <c r="E294" s="160" t="s">
        <v>22</v>
      </c>
      <c r="F294" s="160" t="s">
        <v>235</v>
      </c>
      <c r="G294" s="161" t="s">
        <v>22</v>
      </c>
      <c r="H294" s="119">
        <v>490000</v>
      </c>
      <c r="I294" s="119">
        <v>432509</v>
      </c>
      <c r="J294" s="119">
        <v>439499</v>
      </c>
      <c r="K294" s="108"/>
      <c r="L294" s="108"/>
      <c r="M294" s="108"/>
      <c r="N294" s="108"/>
      <c r="O294" s="108"/>
      <c r="P294" s="108"/>
      <c r="Q294" s="108"/>
      <c r="R294" s="108"/>
      <c r="S294" s="108"/>
    </row>
    <row r="295" spans="1:19">
      <c r="A295" s="178" t="s">
        <v>36</v>
      </c>
      <c r="B295" s="167" t="s">
        <v>37</v>
      </c>
      <c r="C295" s="168" t="s">
        <v>22</v>
      </c>
      <c r="D295" s="168" t="s">
        <v>22</v>
      </c>
      <c r="E295" s="168" t="s">
        <v>22</v>
      </c>
      <c r="F295" s="168" t="s">
        <v>22</v>
      </c>
      <c r="G295" s="169" t="s">
        <v>37</v>
      </c>
      <c r="H295" s="170">
        <v>490000</v>
      </c>
      <c r="I295" s="170">
        <v>432509</v>
      </c>
      <c r="J295" s="170">
        <v>439499</v>
      </c>
      <c r="K295" s="127"/>
      <c r="L295" s="127"/>
      <c r="M295" s="127"/>
      <c r="N295" s="127"/>
      <c r="O295" s="127"/>
      <c r="P295" s="127"/>
      <c r="Q295" s="127"/>
      <c r="R295" s="127"/>
      <c r="S295" s="127"/>
    </row>
    <row r="296" spans="1:19">
      <c r="A296" s="179" t="s">
        <v>31</v>
      </c>
      <c r="B296" s="172" t="s">
        <v>32</v>
      </c>
      <c r="C296" s="173" t="s">
        <v>22</v>
      </c>
      <c r="D296" s="173" t="s">
        <v>22</v>
      </c>
      <c r="E296" s="173" t="s">
        <v>22</v>
      </c>
      <c r="F296" s="173" t="s">
        <v>22</v>
      </c>
      <c r="G296" s="174" t="s">
        <v>22</v>
      </c>
      <c r="H296" s="175">
        <v>490000</v>
      </c>
      <c r="I296" s="175">
        <v>432509</v>
      </c>
      <c r="J296" s="175">
        <v>439499</v>
      </c>
      <c r="K296" s="100"/>
      <c r="L296" s="100"/>
      <c r="M296" s="100"/>
      <c r="N296" s="100"/>
      <c r="O296" s="100"/>
      <c r="P296" s="100"/>
      <c r="Q296" s="100"/>
      <c r="R296" s="100"/>
      <c r="S296" s="100"/>
    </row>
    <row r="297" spans="1:19">
      <c r="A297" s="180" t="s">
        <v>57</v>
      </c>
      <c r="B297" s="172" t="s">
        <v>58</v>
      </c>
      <c r="C297" s="173" t="s">
        <v>22</v>
      </c>
      <c r="D297" s="173" t="s">
        <v>22</v>
      </c>
      <c r="E297" s="173" t="s">
        <v>22</v>
      </c>
      <c r="F297" s="173" t="s">
        <v>22</v>
      </c>
      <c r="G297" s="174" t="s">
        <v>22</v>
      </c>
      <c r="H297" s="177">
        <v>60000</v>
      </c>
      <c r="I297" s="177">
        <v>60000</v>
      </c>
      <c r="J297" s="177">
        <v>60000</v>
      </c>
      <c r="K297" s="100"/>
      <c r="L297" s="100"/>
      <c r="M297" s="100"/>
      <c r="N297" s="100"/>
      <c r="O297" s="100"/>
      <c r="P297" s="100"/>
      <c r="Q297" s="100"/>
      <c r="R297" s="100"/>
      <c r="S297" s="100"/>
    </row>
    <row r="298" spans="1:19">
      <c r="A298" s="180" t="s">
        <v>59</v>
      </c>
      <c r="B298" s="172" t="s">
        <v>60</v>
      </c>
      <c r="C298" s="173" t="s">
        <v>22</v>
      </c>
      <c r="D298" s="173" t="s">
        <v>22</v>
      </c>
      <c r="E298" s="173" t="s">
        <v>22</v>
      </c>
      <c r="F298" s="173" t="s">
        <v>22</v>
      </c>
      <c r="G298" s="174" t="s">
        <v>22</v>
      </c>
      <c r="H298" s="177">
        <v>130000</v>
      </c>
      <c r="I298" s="177">
        <v>130000</v>
      </c>
      <c r="J298" s="177">
        <v>130000</v>
      </c>
      <c r="K298" s="100"/>
      <c r="L298" s="100"/>
      <c r="M298" s="100"/>
      <c r="N298" s="100"/>
      <c r="O298" s="100"/>
      <c r="P298" s="100"/>
      <c r="Q298" s="100"/>
      <c r="R298" s="100"/>
      <c r="S298" s="100"/>
    </row>
    <row r="299" spans="1:19">
      <c r="A299" s="180" t="s">
        <v>61</v>
      </c>
      <c r="B299" s="172" t="s">
        <v>62</v>
      </c>
      <c r="C299" s="173" t="s">
        <v>22</v>
      </c>
      <c r="D299" s="173" t="s">
        <v>22</v>
      </c>
      <c r="E299" s="173" t="s">
        <v>22</v>
      </c>
      <c r="F299" s="173" t="s">
        <v>22</v>
      </c>
      <c r="G299" s="174" t="s">
        <v>22</v>
      </c>
      <c r="H299" s="177">
        <v>300000</v>
      </c>
      <c r="I299" s="177">
        <v>242509</v>
      </c>
      <c r="J299" s="177">
        <v>249499</v>
      </c>
      <c r="K299" s="100"/>
      <c r="L299" s="100"/>
      <c r="M299" s="100"/>
      <c r="N299" s="100"/>
      <c r="O299" s="100"/>
      <c r="P299" s="100"/>
      <c r="Q299" s="100"/>
      <c r="R299" s="100"/>
      <c r="S299" s="100"/>
    </row>
    <row r="300" spans="1:19">
      <c r="A300" s="181" t="s">
        <v>236</v>
      </c>
      <c r="B300" s="165" t="s">
        <v>237</v>
      </c>
      <c r="C300" s="160" t="s">
        <v>22</v>
      </c>
      <c r="D300" s="160" t="s">
        <v>22</v>
      </c>
      <c r="E300" s="160" t="s">
        <v>22</v>
      </c>
      <c r="F300" s="160" t="s">
        <v>237</v>
      </c>
      <c r="G300" s="161" t="s">
        <v>22</v>
      </c>
      <c r="H300" s="119">
        <v>168917810</v>
      </c>
      <c r="I300" s="119">
        <v>6600000</v>
      </c>
      <c r="J300" s="119">
        <v>6600000</v>
      </c>
      <c r="K300" s="108"/>
      <c r="L300" s="108"/>
      <c r="M300" s="108"/>
      <c r="N300" s="108"/>
      <c r="O300" s="108"/>
      <c r="P300" s="108"/>
      <c r="Q300" s="108"/>
      <c r="R300" s="108"/>
      <c r="S300" s="108"/>
    </row>
    <row r="301" spans="1:19">
      <c r="A301" s="178" t="s">
        <v>36</v>
      </c>
      <c r="B301" s="167" t="s">
        <v>37</v>
      </c>
      <c r="C301" s="168" t="s">
        <v>22</v>
      </c>
      <c r="D301" s="168" t="s">
        <v>22</v>
      </c>
      <c r="E301" s="168" t="s">
        <v>22</v>
      </c>
      <c r="F301" s="168" t="s">
        <v>22</v>
      </c>
      <c r="G301" s="169" t="s">
        <v>37</v>
      </c>
      <c r="H301" s="170">
        <v>6600000</v>
      </c>
      <c r="I301" s="170">
        <v>6600000</v>
      </c>
      <c r="J301" s="170">
        <v>6600000</v>
      </c>
      <c r="K301" s="127"/>
      <c r="L301" s="127"/>
      <c r="M301" s="127"/>
      <c r="N301" s="127"/>
      <c r="O301" s="127"/>
      <c r="P301" s="127"/>
      <c r="Q301" s="127"/>
      <c r="R301" s="127"/>
      <c r="S301" s="127"/>
    </row>
    <row r="302" spans="1:19">
      <c r="A302" s="179" t="s">
        <v>31</v>
      </c>
      <c r="B302" s="172" t="s">
        <v>32</v>
      </c>
      <c r="C302" s="173" t="s">
        <v>22</v>
      </c>
      <c r="D302" s="173" t="s">
        <v>22</v>
      </c>
      <c r="E302" s="173" t="s">
        <v>22</v>
      </c>
      <c r="F302" s="173" t="s">
        <v>22</v>
      </c>
      <c r="G302" s="174" t="s">
        <v>22</v>
      </c>
      <c r="H302" s="175">
        <v>6600000</v>
      </c>
      <c r="I302" s="175">
        <v>6600000</v>
      </c>
      <c r="J302" s="175">
        <v>6600000</v>
      </c>
      <c r="K302" s="100"/>
      <c r="L302" s="100"/>
      <c r="M302" s="100"/>
      <c r="N302" s="100"/>
      <c r="O302" s="100"/>
      <c r="P302" s="100"/>
      <c r="Q302" s="100"/>
      <c r="R302" s="100"/>
      <c r="S302" s="100"/>
    </row>
    <row r="303" spans="1:19">
      <c r="A303" s="180" t="s">
        <v>57</v>
      </c>
      <c r="B303" s="172" t="s">
        <v>58</v>
      </c>
      <c r="C303" s="173" t="s">
        <v>22</v>
      </c>
      <c r="D303" s="173" t="s">
        <v>22</v>
      </c>
      <c r="E303" s="173" t="s">
        <v>22</v>
      </c>
      <c r="F303" s="173" t="s">
        <v>22</v>
      </c>
      <c r="G303" s="174" t="s">
        <v>22</v>
      </c>
      <c r="H303" s="177">
        <v>6600000</v>
      </c>
      <c r="I303" s="177">
        <v>6600000</v>
      </c>
      <c r="J303" s="177">
        <v>6600000</v>
      </c>
      <c r="K303" s="100"/>
      <c r="L303" s="100"/>
      <c r="M303" s="100"/>
      <c r="N303" s="100"/>
      <c r="O303" s="100"/>
      <c r="P303" s="100"/>
      <c r="Q303" s="100"/>
      <c r="R303" s="100"/>
      <c r="S303" s="100"/>
    </row>
    <row r="304" spans="1:19">
      <c r="A304" s="178" t="s">
        <v>38</v>
      </c>
      <c r="B304" s="167" t="s">
        <v>39</v>
      </c>
      <c r="C304" s="168" t="s">
        <v>22</v>
      </c>
      <c r="D304" s="168" t="s">
        <v>22</v>
      </c>
      <c r="E304" s="168" t="s">
        <v>22</v>
      </c>
      <c r="F304" s="168" t="s">
        <v>22</v>
      </c>
      <c r="G304" s="169" t="s">
        <v>39</v>
      </c>
      <c r="H304" s="170">
        <v>23586600</v>
      </c>
      <c r="I304" s="170"/>
      <c r="J304" s="170"/>
      <c r="K304" s="127"/>
      <c r="L304" s="127"/>
      <c r="M304" s="127"/>
      <c r="N304" s="127"/>
      <c r="O304" s="127"/>
      <c r="P304" s="127"/>
      <c r="Q304" s="127"/>
      <c r="R304" s="127"/>
      <c r="S304" s="127"/>
    </row>
    <row r="305" spans="1:19">
      <c r="A305" s="179" t="s">
        <v>31</v>
      </c>
      <c r="B305" s="172" t="s">
        <v>32</v>
      </c>
      <c r="C305" s="173" t="s">
        <v>22</v>
      </c>
      <c r="D305" s="173" t="s">
        <v>22</v>
      </c>
      <c r="E305" s="173" t="s">
        <v>22</v>
      </c>
      <c r="F305" s="173" t="s">
        <v>22</v>
      </c>
      <c r="G305" s="174" t="s">
        <v>22</v>
      </c>
      <c r="H305" s="175">
        <v>23586600</v>
      </c>
      <c r="I305" s="175"/>
      <c r="J305" s="175"/>
      <c r="K305" s="100"/>
      <c r="L305" s="100"/>
      <c r="M305" s="100"/>
      <c r="N305" s="100"/>
      <c r="O305" s="100"/>
      <c r="P305" s="100"/>
      <c r="Q305" s="100"/>
      <c r="R305" s="100"/>
      <c r="S305" s="100"/>
    </row>
    <row r="306" spans="1:19">
      <c r="A306" s="180" t="s">
        <v>48</v>
      </c>
      <c r="B306" s="172" t="s">
        <v>49</v>
      </c>
      <c r="C306" s="173" t="s">
        <v>22</v>
      </c>
      <c r="D306" s="173" t="s">
        <v>22</v>
      </c>
      <c r="E306" s="173" t="s">
        <v>22</v>
      </c>
      <c r="F306" s="173" t="s">
        <v>22</v>
      </c>
      <c r="G306" s="174" t="s">
        <v>22</v>
      </c>
      <c r="H306" s="177">
        <v>47765</v>
      </c>
      <c r="I306" s="177"/>
      <c r="J306" s="177"/>
      <c r="K306" s="100"/>
      <c r="L306" s="100"/>
      <c r="M306" s="100"/>
      <c r="N306" s="100"/>
      <c r="O306" s="100"/>
      <c r="P306" s="100"/>
      <c r="Q306" s="100"/>
      <c r="R306" s="100"/>
      <c r="S306" s="100"/>
    </row>
    <row r="307" spans="1:19">
      <c r="A307" s="180" t="s">
        <v>57</v>
      </c>
      <c r="B307" s="172" t="s">
        <v>58</v>
      </c>
      <c r="C307" s="173" t="s">
        <v>22</v>
      </c>
      <c r="D307" s="173" t="s">
        <v>22</v>
      </c>
      <c r="E307" s="173" t="s">
        <v>22</v>
      </c>
      <c r="F307" s="173" t="s">
        <v>22</v>
      </c>
      <c r="G307" s="174" t="s">
        <v>22</v>
      </c>
      <c r="H307" s="177">
        <v>746286</v>
      </c>
      <c r="I307" s="177"/>
      <c r="J307" s="177"/>
      <c r="K307" s="100"/>
      <c r="L307" s="100"/>
      <c r="M307" s="100"/>
      <c r="N307" s="100"/>
      <c r="O307" s="100"/>
      <c r="P307" s="100"/>
      <c r="Q307" s="100"/>
      <c r="R307" s="100"/>
      <c r="S307" s="100"/>
    </row>
    <row r="308" spans="1:19">
      <c r="A308" s="180" t="s">
        <v>59</v>
      </c>
      <c r="B308" s="172" t="s">
        <v>60</v>
      </c>
      <c r="C308" s="173" t="s">
        <v>22</v>
      </c>
      <c r="D308" s="173" t="s">
        <v>22</v>
      </c>
      <c r="E308" s="173" t="s">
        <v>22</v>
      </c>
      <c r="F308" s="173" t="s">
        <v>22</v>
      </c>
      <c r="G308" s="174" t="s">
        <v>22</v>
      </c>
      <c r="H308" s="177">
        <v>7199533</v>
      </c>
      <c r="I308" s="177"/>
      <c r="J308" s="177"/>
      <c r="K308" s="100"/>
      <c r="L308" s="100"/>
      <c r="M308" s="100"/>
      <c r="N308" s="100"/>
      <c r="O308" s="100"/>
      <c r="P308" s="100"/>
      <c r="Q308" s="100"/>
      <c r="R308" s="100"/>
      <c r="S308" s="100"/>
    </row>
    <row r="309" spans="1:19">
      <c r="A309" s="180" t="s">
        <v>61</v>
      </c>
      <c r="B309" s="172" t="s">
        <v>62</v>
      </c>
      <c r="C309" s="173" t="s">
        <v>22</v>
      </c>
      <c r="D309" s="173" t="s">
        <v>22</v>
      </c>
      <c r="E309" s="173" t="s">
        <v>22</v>
      </c>
      <c r="F309" s="173" t="s">
        <v>22</v>
      </c>
      <c r="G309" s="174" t="s">
        <v>22</v>
      </c>
      <c r="H309" s="177">
        <v>15593016</v>
      </c>
      <c r="I309" s="177"/>
      <c r="J309" s="177"/>
      <c r="K309" s="100"/>
      <c r="L309" s="100"/>
      <c r="M309" s="100"/>
      <c r="N309" s="100"/>
      <c r="O309" s="100"/>
      <c r="P309" s="100"/>
      <c r="Q309" s="100"/>
      <c r="R309" s="100"/>
      <c r="S309" s="100"/>
    </row>
    <row r="310" spans="1:19">
      <c r="A310" s="178" t="s">
        <v>238</v>
      </c>
      <c r="B310" s="167" t="s">
        <v>239</v>
      </c>
      <c r="C310" s="168" t="s">
        <v>22</v>
      </c>
      <c r="D310" s="168" t="s">
        <v>22</v>
      </c>
      <c r="E310" s="168" t="s">
        <v>22</v>
      </c>
      <c r="F310" s="168" t="s">
        <v>22</v>
      </c>
      <c r="G310" s="169" t="s">
        <v>239</v>
      </c>
      <c r="H310" s="170">
        <v>138731210</v>
      </c>
      <c r="I310" s="170"/>
      <c r="J310" s="170"/>
      <c r="K310" s="127"/>
      <c r="L310" s="127"/>
      <c r="M310" s="127"/>
      <c r="N310" s="127"/>
      <c r="O310" s="127"/>
      <c r="P310" s="127"/>
      <c r="Q310" s="127"/>
      <c r="R310" s="127"/>
      <c r="S310" s="127"/>
    </row>
    <row r="311" spans="1:19">
      <c r="A311" s="179" t="s">
        <v>31</v>
      </c>
      <c r="B311" s="172" t="s">
        <v>32</v>
      </c>
      <c r="C311" s="173" t="s">
        <v>22</v>
      </c>
      <c r="D311" s="173" t="s">
        <v>22</v>
      </c>
      <c r="E311" s="173" t="s">
        <v>22</v>
      </c>
      <c r="F311" s="173" t="s">
        <v>22</v>
      </c>
      <c r="G311" s="174" t="s">
        <v>22</v>
      </c>
      <c r="H311" s="175">
        <v>138731210</v>
      </c>
      <c r="I311" s="175"/>
      <c r="J311" s="175"/>
      <c r="K311" s="100"/>
      <c r="L311" s="100"/>
      <c r="M311" s="100"/>
      <c r="N311" s="100"/>
      <c r="O311" s="100"/>
      <c r="P311" s="100"/>
      <c r="Q311" s="100"/>
      <c r="R311" s="100"/>
      <c r="S311" s="100"/>
    </row>
    <row r="312" spans="1:19">
      <c r="A312" s="180" t="s">
        <v>48</v>
      </c>
      <c r="B312" s="172" t="s">
        <v>49</v>
      </c>
      <c r="C312" s="173" t="s">
        <v>22</v>
      </c>
      <c r="D312" s="173" t="s">
        <v>22</v>
      </c>
      <c r="E312" s="173" t="s">
        <v>22</v>
      </c>
      <c r="F312" s="173" t="s">
        <v>22</v>
      </c>
      <c r="G312" s="174" t="s">
        <v>22</v>
      </c>
      <c r="H312" s="177">
        <v>191059</v>
      </c>
      <c r="I312" s="177"/>
      <c r="J312" s="177"/>
      <c r="K312" s="100"/>
      <c r="L312" s="100"/>
      <c r="M312" s="100"/>
      <c r="N312" s="100"/>
      <c r="O312" s="100"/>
      <c r="P312" s="100"/>
      <c r="Q312" s="100"/>
      <c r="R312" s="100"/>
      <c r="S312" s="100"/>
    </row>
    <row r="313" spans="1:19">
      <c r="A313" s="180" t="s">
        <v>57</v>
      </c>
      <c r="B313" s="172" t="s">
        <v>58</v>
      </c>
      <c r="C313" s="173" t="s">
        <v>22</v>
      </c>
      <c r="D313" s="173" t="s">
        <v>22</v>
      </c>
      <c r="E313" s="173" t="s">
        <v>22</v>
      </c>
      <c r="F313" s="173" t="s">
        <v>22</v>
      </c>
      <c r="G313" s="174" t="s">
        <v>22</v>
      </c>
      <c r="H313" s="177">
        <v>4229037</v>
      </c>
      <c r="I313" s="177"/>
      <c r="J313" s="177"/>
      <c r="K313" s="100"/>
      <c r="L313" s="100"/>
      <c r="M313" s="100"/>
      <c r="N313" s="100"/>
      <c r="O313" s="100"/>
      <c r="P313" s="100"/>
      <c r="Q313" s="100"/>
      <c r="R313" s="100"/>
      <c r="S313" s="100"/>
    </row>
    <row r="314" spans="1:19">
      <c r="A314" s="180" t="s">
        <v>59</v>
      </c>
      <c r="B314" s="172" t="s">
        <v>60</v>
      </c>
      <c r="C314" s="173" t="s">
        <v>22</v>
      </c>
      <c r="D314" s="173" t="s">
        <v>22</v>
      </c>
      <c r="E314" s="173" t="s">
        <v>22</v>
      </c>
      <c r="F314" s="173" t="s">
        <v>22</v>
      </c>
      <c r="G314" s="174" t="s">
        <v>22</v>
      </c>
      <c r="H314" s="177">
        <v>40897352</v>
      </c>
      <c r="I314" s="177"/>
      <c r="J314" s="177"/>
      <c r="K314" s="100"/>
      <c r="L314" s="100"/>
      <c r="M314" s="100"/>
      <c r="N314" s="100"/>
      <c r="O314" s="100"/>
      <c r="P314" s="100"/>
      <c r="Q314" s="100"/>
      <c r="R314" s="100"/>
      <c r="S314" s="100"/>
    </row>
    <row r="315" spans="1:19">
      <c r="A315" s="180" t="s">
        <v>61</v>
      </c>
      <c r="B315" s="172" t="s">
        <v>62</v>
      </c>
      <c r="C315" s="173" t="s">
        <v>22</v>
      </c>
      <c r="D315" s="173" t="s">
        <v>22</v>
      </c>
      <c r="E315" s="173" t="s">
        <v>22</v>
      </c>
      <c r="F315" s="173" t="s">
        <v>22</v>
      </c>
      <c r="G315" s="174" t="s">
        <v>22</v>
      </c>
      <c r="H315" s="177">
        <v>93413762</v>
      </c>
      <c r="I315" s="177"/>
      <c r="J315" s="177"/>
      <c r="K315" s="100"/>
      <c r="L315" s="100"/>
      <c r="M315" s="100"/>
      <c r="N315" s="100"/>
      <c r="O315" s="100"/>
      <c r="P315" s="100"/>
      <c r="Q315" s="100"/>
      <c r="R315" s="100"/>
      <c r="S315" s="100"/>
    </row>
    <row r="316" spans="1:19">
      <c r="A316" s="181" t="s">
        <v>240</v>
      </c>
      <c r="B316" s="165" t="s">
        <v>241</v>
      </c>
      <c r="C316" s="160" t="s">
        <v>22</v>
      </c>
      <c r="D316" s="160" t="s">
        <v>22</v>
      </c>
      <c r="E316" s="160" t="s">
        <v>22</v>
      </c>
      <c r="F316" s="160" t="s">
        <v>241</v>
      </c>
      <c r="G316" s="161" t="s">
        <v>22</v>
      </c>
      <c r="H316" s="119">
        <v>190932</v>
      </c>
      <c r="I316" s="119"/>
      <c r="J316" s="119"/>
      <c r="K316" s="108"/>
      <c r="L316" s="108"/>
      <c r="M316" s="108"/>
      <c r="N316" s="108"/>
      <c r="O316" s="108"/>
      <c r="P316" s="108"/>
      <c r="Q316" s="108"/>
      <c r="R316" s="108"/>
      <c r="S316" s="108"/>
    </row>
    <row r="317" spans="1:19">
      <c r="A317" s="178" t="s">
        <v>38</v>
      </c>
      <c r="B317" s="167" t="s">
        <v>39</v>
      </c>
      <c r="C317" s="168" t="s">
        <v>22</v>
      </c>
      <c r="D317" s="168" t="s">
        <v>22</v>
      </c>
      <c r="E317" s="168" t="s">
        <v>22</v>
      </c>
      <c r="F317" s="168" t="s">
        <v>22</v>
      </c>
      <c r="G317" s="169" t="s">
        <v>39</v>
      </c>
      <c r="H317" s="170">
        <v>23894</v>
      </c>
      <c r="I317" s="170"/>
      <c r="J317" s="170"/>
      <c r="K317" s="127"/>
      <c r="L317" s="127"/>
      <c r="M317" s="127"/>
      <c r="N317" s="127"/>
      <c r="O317" s="127"/>
      <c r="P317" s="127"/>
      <c r="Q317" s="127"/>
      <c r="R317" s="127"/>
      <c r="S317" s="127"/>
    </row>
    <row r="318" spans="1:19">
      <c r="A318" s="179" t="s">
        <v>31</v>
      </c>
      <c r="B318" s="172" t="s">
        <v>32</v>
      </c>
      <c r="C318" s="173" t="s">
        <v>22</v>
      </c>
      <c r="D318" s="173" t="s">
        <v>22</v>
      </c>
      <c r="E318" s="173" t="s">
        <v>22</v>
      </c>
      <c r="F318" s="173" t="s">
        <v>22</v>
      </c>
      <c r="G318" s="174" t="s">
        <v>22</v>
      </c>
      <c r="H318" s="175">
        <v>22724</v>
      </c>
      <c r="I318" s="175"/>
      <c r="J318" s="175"/>
      <c r="K318" s="100"/>
      <c r="L318" s="100"/>
      <c r="M318" s="100"/>
      <c r="N318" s="100"/>
      <c r="O318" s="100"/>
      <c r="P318" s="100"/>
      <c r="Q318" s="100"/>
      <c r="R318" s="100"/>
      <c r="S318" s="100"/>
    </row>
    <row r="319" spans="1:19">
      <c r="A319" s="180" t="s">
        <v>48</v>
      </c>
      <c r="B319" s="172" t="s">
        <v>49</v>
      </c>
      <c r="C319" s="173" t="s">
        <v>22</v>
      </c>
      <c r="D319" s="173" t="s">
        <v>22</v>
      </c>
      <c r="E319" s="173" t="s">
        <v>22</v>
      </c>
      <c r="F319" s="173" t="s">
        <v>22</v>
      </c>
      <c r="G319" s="174" t="s">
        <v>22</v>
      </c>
      <c r="H319" s="177">
        <v>6825</v>
      </c>
      <c r="I319" s="177"/>
      <c r="J319" s="177"/>
      <c r="K319" s="100"/>
      <c r="L319" s="100"/>
      <c r="M319" s="100"/>
      <c r="N319" s="100"/>
      <c r="O319" s="100"/>
      <c r="P319" s="100"/>
      <c r="Q319" s="100"/>
      <c r="R319" s="100"/>
      <c r="S319" s="100"/>
    </row>
    <row r="320" spans="1:19">
      <c r="A320" s="180" t="s">
        <v>57</v>
      </c>
      <c r="B320" s="172" t="s">
        <v>58</v>
      </c>
      <c r="C320" s="173" t="s">
        <v>22</v>
      </c>
      <c r="D320" s="173" t="s">
        <v>22</v>
      </c>
      <c r="E320" s="173" t="s">
        <v>22</v>
      </c>
      <c r="F320" s="173" t="s">
        <v>22</v>
      </c>
      <c r="G320" s="174" t="s">
        <v>22</v>
      </c>
      <c r="H320" s="177">
        <v>7000</v>
      </c>
      <c r="I320" s="177"/>
      <c r="J320" s="177"/>
      <c r="K320" s="100"/>
      <c r="L320" s="100"/>
      <c r="M320" s="100"/>
      <c r="N320" s="100"/>
      <c r="O320" s="100"/>
      <c r="P320" s="100"/>
      <c r="Q320" s="100"/>
      <c r="R320" s="100"/>
      <c r="S320" s="100"/>
    </row>
    <row r="321" spans="1:19">
      <c r="A321" s="180" t="s">
        <v>59</v>
      </c>
      <c r="B321" s="172" t="s">
        <v>60</v>
      </c>
      <c r="C321" s="173" t="s">
        <v>22</v>
      </c>
      <c r="D321" s="173" t="s">
        <v>22</v>
      </c>
      <c r="E321" s="173" t="s">
        <v>22</v>
      </c>
      <c r="F321" s="173" t="s">
        <v>22</v>
      </c>
      <c r="G321" s="174" t="s">
        <v>22</v>
      </c>
      <c r="H321" s="177">
        <v>3000</v>
      </c>
      <c r="I321" s="177"/>
      <c r="J321" s="177"/>
      <c r="K321" s="100"/>
      <c r="L321" s="100"/>
      <c r="M321" s="100"/>
      <c r="N321" s="100"/>
      <c r="O321" s="100"/>
      <c r="P321" s="100"/>
      <c r="Q321" s="100"/>
      <c r="R321" s="100"/>
      <c r="S321" s="100"/>
    </row>
    <row r="322" spans="1:19">
      <c r="A322" s="180" t="s">
        <v>61</v>
      </c>
      <c r="B322" s="172" t="s">
        <v>62</v>
      </c>
      <c r="C322" s="173" t="s">
        <v>22</v>
      </c>
      <c r="D322" s="173" t="s">
        <v>22</v>
      </c>
      <c r="E322" s="173" t="s">
        <v>22</v>
      </c>
      <c r="F322" s="173" t="s">
        <v>22</v>
      </c>
      <c r="G322" s="174" t="s">
        <v>22</v>
      </c>
      <c r="H322" s="177">
        <v>5899</v>
      </c>
      <c r="I322" s="177"/>
      <c r="J322" s="177"/>
      <c r="K322" s="100"/>
      <c r="L322" s="100"/>
      <c r="M322" s="100"/>
      <c r="N322" s="100"/>
      <c r="O322" s="100"/>
      <c r="P322" s="100"/>
      <c r="Q322" s="100"/>
      <c r="R322" s="100"/>
      <c r="S322" s="100"/>
    </row>
    <row r="323" spans="1:19">
      <c r="A323" s="179" t="s">
        <v>63</v>
      </c>
      <c r="B323" s="172" t="s">
        <v>64</v>
      </c>
      <c r="C323" s="173" t="s">
        <v>22</v>
      </c>
      <c r="D323" s="173" t="s">
        <v>22</v>
      </c>
      <c r="E323" s="173" t="s">
        <v>22</v>
      </c>
      <c r="F323" s="173" t="s">
        <v>22</v>
      </c>
      <c r="G323" s="174" t="s">
        <v>22</v>
      </c>
      <c r="H323" s="175">
        <v>1170</v>
      </c>
      <c r="I323" s="175"/>
      <c r="J323" s="175"/>
      <c r="K323" s="100"/>
      <c r="L323" s="100"/>
      <c r="M323" s="100"/>
      <c r="N323" s="100"/>
      <c r="O323" s="100"/>
      <c r="P323" s="100"/>
      <c r="Q323" s="100"/>
      <c r="R323" s="100"/>
      <c r="S323" s="100"/>
    </row>
    <row r="324" spans="1:19">
      <c r="A324" s="180" t="s">
        <v>67</v>
      </c>
      <c r="B324" s="172" t="s">
        <v>68</v>
      </c>
      <c r="C324" s="173" t="s">
        <v>22</v>
      </c>
      <c r="D324" s="173" t="s">
        <v>22</v>
      </c>
      <c r="E324" s="173" t="s">
        <v>22</v>
      </c>
      <c r="F324" s="173" t="s">
        <v>22</v>
      </c>
      <c r="G324" s="174" t="s">
        <v>22</v>
      </c>
      <c r="H324" s="177">
        <v>1170</v>
      </c>
      <c r="I324" s="177"/>
      <c r="J324" s="177"/>
      <c r="K324" s="100"/>
      <c r="L324" s="100"/>
      <c r="M324" s="100"/>
      <c r="N324" s="100"/>
      <c r="O324" s="100"/>
      <c r="P324" s="100"/>
      <c r="Q324" s="100"/>
      <c r="R324" s="100"/>
      <c r="S324" s="100"/>
    </row>
    <row r="325" spans="1:19">
      <c r="A325" s="178" t="s">
        <v>238</v>
      </c>
      <c r="B325" s="167" t="s">
        <v>239</v>
      </c>
      <c r="C325" s="168" t="s">
        <v>22</v>
      </c>
      <c r="D325" s="168" t="s">
        <v>22</v>
      </c>
      <c r="E325" s="168" t="s">
        <v>22</v>
      </c>
      <c r="F325" s="168" t="s">
        <v>22</v>
      </c>
      <c r="G325" s="169" t="s">
        <v>239</v>
      </c>
      <c r="H325" s="170">
        <v>167038</v>
      </c>
      <c r="I325" s="170"/>
      <c r="J325" s="170"/>
      <c r="K325" s="127"/>
      <c r="L325" s="127"/>
      <c r="M325" s="127"/>
      <c r="N325" s="127"/>
      <c r="O325" s="127"/>
      <c r="P325" s="127"/>
      <c r="Q325" s="127"/>
      <c r="R325" s="127"/>
      <c r="S325" s="127"/>
    </row>
    <row r="326" spans="1:19">
      <c r="A326" s="179" t="s">
        <v>31</v>
      </c>
      <c r="B326" s="172" t="s">
        <v>32</v>
      </c>
      <c r="C326" s="173" t="s">
        <v>22</v>
      </c>
      <c r="D326" s="173" t="s">
        <v>22</v>
      </c>
      <c r="E326" s="173" t="s">
        <v>22</v>
      </c>
      <c r="F326" s="173" t="s">
        <v>22</v>
      </c>
      <c r="G326" s="174" t="s">
        <v>22</v>
      </c>
      <c r="H326" s="175">
        <v>160409</v>
      </c>
      <c r="I326" s="175"/>
      <c r="J326" s="175"/>
      <c r="K326" s="100"/>
      <c r="L326" s="100"/>
      <c r="M326" s="100"/>
      <c r="N326" s="100"/>
      <c r="O326" s="100"/>
      <c r="P326" s="100"/>
      <c r="Q326" s="100"/>
      <c r="R326" s="100"/>
      <c r="S326" s="100"/>
    </row>
    <row r="327" spans="1:19">
      <c r="A327" s="180" t="s">
        <v>48</v>
      </c>
      <c r="B327" s="172" t="s">
        <v>49</v>
      </c>
      <c r="C327" s="173" t="s">
        <v>22</v>
      </c>
      <c r="D327" s="173" t="s">
        <v>22</v>
      </c>
      <c r="E327" s="173" t="s">
        <v>22</v>
      </c>
      <c r="F327" s="173" t="s">
        <v>22</v>
      </c>
      <c r="G327" s="174" t="s">
        <v>22</v>
      </c>
      <c r="H327" s="177">
        <v>38675</v>
      </c>
      <c r="I327" s="177"/>
      <c r="J327" s="177"/>
      <c r="K327" s="100"/>
      <c r="L327" s="100"/>
      <c r="M327" s="100"/>
      <c r="N327" s="100"/>
      <c r="O327" s="100"/>
      <c r="P327" s="100"/>
      <c r="Q327" s="100"/>
      <c r="R327" s="100"/>
      <c r="S327" s="100"/>
    </row>
    <row r="328" spans="1:19">
      <c r="A328" s="180" t="s">
        <v>57</v>
      </c>
      <c r="B328" s="172" t="s">
        <v>58</v>
      </c>
      <c r="C328" s="173" t="s">
        <v>22</v>
      </c>
      <c r="D328" s="173" t="s">
        <v>22</v>
      </c>
      <c r="E328" s="173" t="s">
        <v>22</v>
      </c>
      <c r="F328" s="173" t="s">
        <v>22</v>
      </c>
      <c r="G328" s="174" t="s">
        <v>22</v>
      </c>
      <c r="H328" s="177">
        <v>10000</v>
      </c>
      <c r="I328" s="177"/>
      <c r="J328" s="177"/>
      <c r="K328" s="100"/>
      <c r="L328" s="100"/>
      <c r="M328" s="100"/>
      <c r="N328" s="100"/>
      <c r="O328" s="100"/>
      <c r="P328" s="100"/>
      <c r="Q328" s="100"/>
      <c r="R328" s="100"/>
      <c r="S328" s="100"/>
    </row>
    <row r="329" spans="1:19">
      <c r="A329" s="180" t="s">
        <v>59</v>
      </c>
      <c r="B329" s="172" t="s">
        <v>60</v>
      </c>
      <c r="C329" s="173" t="s">
        <v>22</v>
      </c>
      <c r="D329" s="173" t="s">
        <v>22</v>
      </c>
      <c r="E329" s="173" t="s">
        <v>22</v>
      </c>
      <c r="F329" s="173" t="s">
        <v>22</v>
      </c>
      <c r="G329" s="174" t="s">
        <v>22</v>
      </c>
      <c r="H329" s="177">
        <v>20000</v>
      </c>
      <c r="I329" s="177"/>
      <c r="J329" s="177"/>
      <c r="K329" s="100"/>
      <c r="L329" s="100"/>
      <c r="M329" s="100"/>
      <c r="N329" s="100"/>
      <c r="O329" s="100"/>
      <c r="P329" s="100"/>
      <c r="Q329" s="100"/>
      <c r="R329" s="100"/>
      <c r="S329" s="100"/>
    </row>
    <row r="330" spans="1:19">
      <c r="A330" s="180" t="s">
        <v>61</v>
      </c>
      <c r="B330" s="172" t="s">
        <v>62</v>
      </c>
      <c r="C330" s="173" t="s">
        <v>22</v>
      </c>
      <c r="D330" s="173" t="s">
        <v>22</v>
      </c>
      <c r="E330" s="173" t="s">
        <v>22</v>
      </c>
      <c r="F330" s="173" t="s">
        <v>22</v>
      </c>
      <c r="G330" s="174" t="s">
        <v>22</v>
      </c>
      <c r="H330" s="177">
        <v>91734</v>
      </c>
      <c r="I330" s="177"/>
      <c r="J330" s="177"/>
      <c r="K330" s="100"/>
      <c r="L330" s="100"/>
      <c r="M330" s="100"/>
      <c r="N330" s="100"/>
      <c r="O330" s="100"/>
      <c r="P330" s="100"/>
      <c r="Q330" s="100"/>
      <c r="R330" s="100"/>
      <c r="S330" s="100"/>
    </row>
    <row r="331" spans="1:19">
      <c r="A331" s="179" t="s">
        <v>63</v>
      </c>
      <c r="B331" s="172" t="s">
        <v>64</v>
      </c>
      <c r="C331" s="173" t="s">
        <v>22</v>
      </c>
      <c r="D331" s="173" t="s">
        <v>22</v>
      </c>
      <c r="E331" s="173" t="s">
        <v>22</v>
      </c>
      <c r="F331" s="173" t="s">
        <v>22</v>
      </c>
      <c r="G331" s="174" t="s">
        <v>22</v>
      </c>
      <c r="H331" s="175">
        <v>6629</v>
      </c>
      <c r="I331" s="175"/>
      <c r="J331" s="175"/>
      <c r="K331" s="100"/>
      <c r="L331" s="100"/>
      <c r="M331" s="100"/>
      <c r="N331" s="100"/>
      <c r="O331" s="100"/>
      <c r="P331" s="100"/>
      <c r="Q331" s="100"/>
      <c r="R331" s="100"/>
      <c r="S331" s="100"/>
    </row>
    <row r="332" spans="1:19">
      <c r="A332" s="180" t="s">
        <v>67</v>
      </c>
      <c r="B332" s="172" t="s">
        <v>68</v>
      </c>
      <c r="C332" s="173" t="s">
        <v>22</v>
      </c>
      <c r="D332" s="173" t="s">
        <v>22</v>
      </c>
      <c r="E332" s="173" t="s">
        <v>22</v>
      </c>
      <c r="F332" s="173" t="s">
        <v>22</v>
      </c>
      <c r="G332" s="174" t="s">
        <v>22</v>
      </c>
      <c r="H332" s="177">
        <v>6629</v>
      </c>
      <c r="I332" s="177"/>
      <c r="J332" s="177"/>
      <c r="K332" s="100"/>
      <c r="L332" s="100"/>
      <c r="M332" s="100"/>
      <c r="N332" s="100"/>
      <c r="O332" s="100"/>
      <c r="P332" s="100"/>
      <c r="Q332" s="100"/>
      <c r="R332" s="100"/>
      <c r="S332" s="100"/>
    </row>
    <row r="333" spans="1:19">
      <c r="A333" s="181" t="s">
        <v>242</v>
      </c>
      <c r="B333" s="165" t="s">
        <v>243</v>
      </c>
      <c r="C333" s="160" t="s">
        <v>22</v>
      </c>
      <c r="D333" s="160" t="s">
        <v>22</v>
      </c>
      <c r="E333" s="160" t="s">
        <v>22</v>
      </c>
      <c r="F333" s="160" t="s">
        <v>243</v>
      </c>
      <c r="G333" s="161" t="s">
        <v>22</v>
      </c>
      <c r="H333" s="119">
        <v>943000</v>
      </c>
      <c r="I333" s="119"/>
      <c r="J333" s="119"/>
      <c r="K333" s="108"/>
      <c r="L333" s="108"/>
      <c r="M333" s="108"/>
      <c r="N333" s="108"/>
      <c r="O333" s="108"/>
      <c r="P333" s="108"/>
      <c r="Q333" s="108"/>
      <c r="R333" s="108"/>
      <c r="S333" s="108"/>
    </row>
    <row r="334" spans="1:19">
      <c r="A334" s="178" t="s">
        <v>38</v>
      </c>
      <c r="B334" s="167" t="s">
        <v>39</v>
      </c>
      <c r="C334" s="168" t="s">
        <v>22</v>
      </c>
      <c r="D334" s="168" t="s">
        <v>22</v>
      </c>
      <c r="E334" s="168" t="s">
        <v>22</v>
      </c>
      <c r="F334" s="168" t="s">
        <v>22</v>
      </c>
      <c r="G334" s="169" t="s">
        <v>39</v>
      </c>
      <c r="H334" s="170">
        <v>141450</v>
      </c>
      <c r="I334" s="170"/>
      <c r="J334" s="170"/>
      <c r="K334" s="127"/>
      <c r="L334" s="127"/>
      <c r="M334" s="127"/>
      <c r="N334" s="127"/>
      <c r="O334" s="127"/>
      <c r="P334" s="127"/>
      <c r="Q334" s="127"/>
      <c r="R334" s="127"/>
      <c r="S334" s="127"/>
    </row>
    <row r="335" spans="1:19">
      <c r="A335" s="179" t="s">
        <v>31</v>
      </c>
      <c r="B335" s="172" t="s">
        <v>32</v>
      </c>
      <c r="C335" s="173" t="s">
        <v>22</v>
      </c>
      <c r="D335" s="173" t="s">
        <v>22</v>
      </c>
      <c r="E335" s="173" t="s">
        <v>22</v>
      </c>
      <c r="F335" s="173" t="s">
        <v>22</v>
      </c>
      <c r="G335" s="174" t="s">
        <v>22</v>
      </c>
      <c r="H335" s="175">
        <v>141300</v>
      </c>
      <c r="I335" s="175"/>
      <c r="J335" s="175"/>
      <c r="K335" s="100"/>
      <c r="L335" s="100"/>
      <c r="M335" s="100"/>
      <c r="N335" s="100"/>
      <c r="O335" s="100"/>
      <c r="P335" s="100"/>
      <c r="Q335" s="100"/>
      <c r="R335" s="100"/>
      <c r="S335" s="100"/>
    </row>
    <row r="336" spans="1:19">
      <c r="A336" s="180" t="s">
        <v>48</v>
      </c>
      <c r="B336" s="172" t="s">
        <v>49</v>
      </c>
      <c r="C336" s="173" t="s">
        <v>22</v>
      </c>
      <c r="D336" s="173" t="s">
        <v>22</v>
      </c>
      <c r="E336" s="173" t="s">
        <v>22</v>
      </c>
      <c r="F336" s="173" t="s">
        <v>22</v>
      </c>
      <c r="G336" s="174" t="s">
        <v>22</v>
      </c>
      <c r="H336" s="177">
        <v>141300</v>
      </c>
      <c r="I336" s="177"/>
      <c r="J336" s="177"/>
      <c r="K336" s="100"/>
      <c r="L336" s="100"/>
      <c r="M336" s="100"/>
      <c r="N336" s="100"/>
      <c r="O336" s="100"/>
      <c r="P336" s="100"/>
      <c r="Q336" s="100"/>
      <c r="R336" s="100"/>
      <c r="S336" s="100"/>
    </row>
    <row r="337" spans="1:19">
      <c r="A337" s="179" t="s">
        <v>63</v>
      </c>
      <c r="B337" s="172" t="s">
        <v>64</v>
      </c>
      <c r="C337" s="173" t="s">
        <v>22</v>
      </c>
      <c r="D337" s="173" t="s">
        <v>22</v>
      </c>
      <c r="E337" s="173" t="s">
        <v>22</v>
      </c>
      <c r="F337" s="173" t="s">
        <v>22</v>
      </c>
      <c r="G337" s="174" t="s">
        <v>22</v>
      </c>
      <c r="H337" s="175">
        <v>150</v>
      </c>
      <c r="I337" s="175"/>
      <c r="J337" s="175"/>
      <c r="K337" s="100"/>
      <c r="L337" s="100"/>
      <c r="M337" s="100"/>
      <c r="N337" s="100"/>
      <c r="O337" s="100"/>
      <c r="P337" s="100"/>
      <c r="Q337" s="100"/>
      <c r="R337" s="100"/>
      <c r="S337" s="100"/>
    </row>
    <row r="338" spans="1:19">
      <c r="A338" s="180" t="s">
        <v>67</v>
      </c>
      <c r="B338" s="172" t="s">
        <v>68</v>
      </c>
      <c r="C338" s="173" t="s">
        <v>22</v>
      </c>
      <c r="D338" s="173" t="s">
        <v>22</v>
      </c>
      <c r="E338" s="173" t="s">
        <v>22</v>
      </c>
      <c r="F338" s="173" t="s">
        <v>22</v>
      </c>
      <c r="G338" s="174" t="s">
        <v>22</v>
      </c>
      <c r="H338" s="177">
        <v>150</v>
      </c>
      <c r="I338" s="177"/>
      <c r="J338" s="177"/>
      <c r="K338" s="100"/>
      <c r="L338" s="100"/>
      <c r="M338" s="100"/>
      <c r="N338" s="100"/>
      <c r="O338" s="100"/>
      <c r="P338" s="100"/>
      <c r="Q338" s="100"/>
      <c r="R338" s="100"/>
      <c r="S338" s="100"/>
    </row>
    <row r="339" spans="1:19">
      <c r="A339" s="178" t="s">
        <v>238</v>
      </c>
      <c r="B339" s="167" t="s">
        <v>239</v>
      </c>
      <c r="C339" s="168" t="s">
        <v>22</v>
      </c>
      <c r="D339" s="168" t="s">
        <v>22</v>
      </c>
      <c r="E339" s="168" t="s">
        <v>22</v>
      </c>
      <c r="F339" s="168" t="s">
        <v>22</v>
      </c>
      <c r="G339" s="169" t="s">
        <v>239</v>
      </c>
      <c r="H339" s="170">
        <v>801550</v>
      </c>
      <c r="I339" s="170"/>
      <c r="J339" s="170"/>
      <c r="K339" s="127"/>
      <c r="L339" s="127"/>
      <c r="M339" s="127"/>
      <c r="N339" s="127"/>
      <c r="O339" s="127"/>
      <c r="P339" s="127"/>
      <c r="Q339" s="127"/>
      <c r="R339" s="127"/>
      <c r="S339" s="127"/>
    </row>
    <row r="340" spans="1:19">
      <c r="A340" s="179" t="s">
        <v>31</v>
      </c>
      <c r="B340" s="172" t="s">
        <v>32</v>
      </c>
      <c r="C340" s="173" t="s">
        <v>22</v>
      </c>
      <c r="D340" s="173" t="s">
        <v>22</v>
      </c>
      <c r="E340" s="173" t="s">
        <v>22</v>
      </c>
      <c r="F340" s="173" t="s">
        <v>22</v>
      </c>
      <c r="G340" s="174" t="s">
        <v>22</v>
      </c>
      <c r="H340" s="175">
        <v>800700</v>
      </c>
      <c r="I340" s="175"/>
      <c r="J340" s="175"/>
      <c r="K340" s="100"/>
      <c r="L340" s="100"/>
      <c r="M340" s="100"/>
      <c r="N340" s="100"/>
      <c r="O340" s="100"/>
      <c r="P340" s="100"/>
      <c r="Q340" s="100"/>
      <c r="R340" s="100"/>
      <c r="S340" s="100"/>
    </row>
    <row r="341" spans="1:19">
      <c r="A341" s="180" t="s">
        <v>48</v>
      </c>
      <c r="B341" s="172" t="s">
        <v>49</v>
      </c>
      <c r="C341" s="173" t="s">
        <v>22</v>
      </c>
      <c r="D341" s="173" t="s">
        <v>22</v>
      </c>
      <c r="E341" s="173" t="s">
        <v>22</v>
      </c>
      <c r="F341" s="173" t="s">
        <v>22</v>
      </c>
      <c r="G341" s="174" t="s">
        <v>22</v>
      </c>
      <c r="H341" s="177">
        <v>800700</v>
      </c>
      <c r="I341" s="177"/>
      <c r="J341" s="177"/>
      <c r="K341" s="100"/>
      <c r="L341" s="100"/>
      <c r="M341" s="100"/>
      <c r="N341" s="100"/>
      <c r="O341" s="100"/>
      <c r="P341" s="100"/>
      <c r="Q341" s="100"/>
      <c r="R341" s="100"/>
      <c r="S341" s="100"/>
    </row>
    <row r="342" spans="1:19">
      <c r="A342" s="179" t="s">
        <v>63</v>
      </c>
      <c r="B342" s="172" t="s">
        <v>64</v>
      </c>
      <c r="C342" s="173" t="s">
        <v>22</v>
      </c>
      <c r="D342" s="173" t="s">
        <v>22</v>
      </c>
      <c r="E342" s="173" t="s">
        <v>22</v>
      </c>
      <c r="F342" s="173" t="s">
        <v>22</v>
      </c>
      <c r="G342" s="174" t="s">
        <v>22</v>
      </c>
      <c r="H342" s="175">
        <v>850</v>
      </c>
      <c r="I342" s="175"/>
      <c r="J342" s="175"/>
      <c r="K342" s="100"/>
      <c r="L342" s="100"/>
      <c r="M342" s="100"/>
      <c r="N342" s="100"/>
      <c r="O342" s="100"/>
      <c r="P342" s="100"/>
      <c r="Q342" s="100"/>
      <c r="R342" s="100"/>
      <c r="S342" s="100"/>
    </row>
    <row r="343" spans="1:19">
      <c r="A343" s="180" t="s">
        <v>67</v>
      </c>
      <c r="B343" s="172" t="s">
        <v>68</v>
      </c>
      <c r="C343" s="173" t="s">
        <v>22</v>
      </c>
      <c r="D343" s="173" t="s">
        <v>22</v>
      </c>
      <c r="E343" s="173" t="s">
        <v>22</v>
      </c>
      <c r="F343" s="173" t="s">
        <v>22</v>
      </c>
      <c r="G343" s="174" t="s">
        <v>22</v>
      </c>
      <c r="H343" s="177">
        <v>850</v>
      </c>
      <c r="I343" s="177"/>
      <c r="J343" s="177"/>
      <c r="K343" s="100"/>
      <c r="L343" s="100"/>
      <c r="M343" s="100"/>
      <c r="N343" s="100"/>
      <c r="O343" s="100"/>
      <c r="P343" s="100"/>
      <c r="Q343" s="100"/>
      <c r="R343" s="100"/>
      <c r="S343" s="100"/>
    </row>
    <row r="344" spans="1:19">
      <c r="A344" s="181" t="s">
        <v>244</v>
      </c>
      <c r="B344" s="165" t="s">
        <v>245</v>
      </c>
      <c r="C344" s="160" t="s">
        <v>22</v>
      </c>
      <c r="D344" s="160" t="s">
        <v>22</v>
      </c>
      <c r="E344" s="160" t="s">
        <v>22</v>
      </c>
      <c r="F344" s="160" t="s">
        <v>245</v>
      </c>
      <c r="G344" s="161" t="s">
        <v>22</v>
      </c>
      <c r="H344" s="119">
        <v>6428830</v>
      </c>
      <c r="I344" s="119">
        <v>6428830</v>
      </c>
      <c r="J344" s="119">
        <v>6428830</v>
      </c>
      <c r="K344" s="108"/>
      <c r="L344" s="108"/>
      <c r="M344" s="108"/>
      <c r="N344" s="108"/>
      <c r="O344" s="108"/>
      <c r="P344" s="108"/>
      <c r="Q344" s="108"/>
      <c r="R344" s="108"/>
      <c r="S344" s="108"/>
    </row>
    <row r="345" spans="1:19">
      <c r="A345" s="178" t="s">
        <v>38</v>
      </c>
      <c r="B345" s="167" t="s">
        <v>39</v>
      </c>
      <c r="C345" s="168" t="s">
        <v>22</v>
      </c>
      <c r="D345" s="168" t="s">
        <v>22</v>
      </c>
      <c r="E345" s="168" t="s">
        <v>22</v>
      </c>
      <c r="F345" s="168" t="s">
        <v>22</v>
      </c>
      <c r="G345" s="169" t="s">
        <v>39</v>
      </c>
      <c r="H345" s="170">
        <v>1285565</v>
      </c>
      <c r="I345" s="170">
        <v>1285565</v>
      </c>
      <c r="J345" s="170">
        <v>1285565</v>
      </c>
      <c r="K345" s="127"/>
      <c r="L345" s="127"/>
      <c r="M345" s="127"/>
      <c r="N345" s="127"/>
      <c r="O345" s="127"/>
      <c r="P345" s="127"/>
      <c r="Q345" s="127"/>
      <c r="R345" s="127"/>
      <c r="S345" s="127"/>
    </row>
    <row r="346" spans="1:19">
      <c r="A346" s="179" t="s">
        <v>31</v>
      </c>
      <c r="B346" s="172" t="s">
        <v>32</v>
      </c>
      <c r="C346" s="173" t="s">
        <v>22</v>
      </c>
      <c r="D346" s="173" t="s">
        <v>22</v>
      </c>
      <c r="E346" s="173" t="s">
        <v>22</v>
      </c>
      <c r="F346" s="173" t="s">
        <v>22</v>
      </c>
      <c r="G346" s="174" t="s">
        <v>22</v>
      </c>
      <c r="H346" s="175">
        <v>1267440</v>
      </c>
      <c r="I346" s="175">
        <v>1267440</v>
      </c>
      <c r="J346" s="175">
        <v>1267440</v>
      </c>
      <c r="K346" s="100"/>
      <c r="L346" s="100"/>
      <c r="M346" s="100"/>
      <c r="N346" s="100"/>
      <c r="O346" s="100"/>
      <c r="P346" s="100"/>
      <c r="Q346" s="100"/>
      <c r="R346" s="100"/>
      <c r="S346" s="100"/>
    </row>
    <row r="347" spans="1:19">
      <c r="A347" s="180" t="s">
        <v>34</v>
      </c>
      <c r="B347" s="172" t="s">
        <v>35</v>
      </c>
      <c r="C347" s="173" t="s">
        <v>22</v>
      </c>
      <c r="D347" s="173" t="s">
        <v>22</v>
      </c>
      <c r="E347" s="173" t="s">
        <v>22</v>
      </c>
      <c r="F347" s="173" t="s">
        <v>22</v>
      </c>
      <c r="G347" s="174" t="s">
        <v>22</v>
      </c>
      <c r="H347" s="177">
        <v>918905</v>
      </c>
      <c r="I347" s="177">
        <v>918905</v>
      </c>
      <c r="J347" s="177">
        <v>918905</v>
      </c>
      <c r="K347" s="100"/>
      <c r="L347" s="100"/>
      <c r="M347" s="100"/>
      <c r="N347" s="100"/>
      <c r="O347" s="100"/>
      <c r="P347" s="100"/>
      <c r="Q347" s="100"/>
      <c r="R347" s="100"/>
      <c r="S347" s="100"/>
    </row>
    <row r="348" spans="1:19">
      <c r="A348" s="180" t="s">
        <v>48</v>
      </c>
      <c r="B348" s="172" t="s">
        <v>49</v>
      </c>
      <c r="C348" s="173" t="s">
        <v>22</v>
      </c>
      <c r="D348" s="173" t="s">
        <v>22</v>
      </c>
      <c r="E348" s="173" t="s">
        <v>22</v>
      </c>
      <c r="F348" s="173" t="s">
        <v>22</v>
      </c>
      <c r="G348" s="174" t="s">
        <v>22</v>
      </c>
      <c r="H348" s="177">
        <v>348535</v>
      </c>
      <c r="I348" s="177">
        <v>348535</v>
      </c>
      <c r="J348" s="177">
        <v>348535</v>
      </c>
      <c r="K348" s="100"/>
      <c r="L348" s="100"/>
      <c r="M348" s="100"/>
      <c r="N348" s="100"/>
      <c r="O348" s="100"/>
      <c r="P348" s="100"/>
      <c r="Q348" s="100"/>
      <c r="R348" s="100"/>
      <c r="S348" s="100"/>
    </row>
    <row r="349" spans="1:19">
      <c r="A349" s="179" t="s">
        <v>63</v>
      </c>
      <c r="B349" s="172" t="s">
        <v>64</v>
      </c>
      <c r="C349" s="173" t="s">
        <v>22</v>
      </c>
      <c r="D349" s="173" t="s">
        <v>22</v>
      </c>
      <c r="E349" s="173" t="s">
        <v>22</v>
      </c>
      <c r="F349" s="173" t="s">
        <v>22</v>
      </c>
      <c r="G349" s="174" t="s">
        <v>22</v>
      </c>
      <c r="H349" s="175">
        <v>18125</v>
      </c>
      <c r="I349" s="175">
        <v>18125</v>
      </c>
      <c r="J349" s="175">
        <v>18125</v>
      </c>
      <c r="K349" s="100"/>
      <c r="L349" s="100"/>
      <c r="M349" s="100"/>
      <c r="N349" s="100"/>
      <c r="O349" s="100"/>
      <c r="P349" s="100"/>
      <c r="Q349" s="100"/>
      <c r="R349" s="100"/>
      <c r="S349" s="100"/>
    </row>
    <row r="350" spans="1:19">
      <c r="A350" s="180" t="s">
        <v>67</v>
      </c>
      <c r="B350" s="172" t="s">
        <v>68</v>
      </c>
      <c r="C350" s="173" t="s">
        <v>22</v>
      </c>
      <c r="D350" s="173" t="s">
        <v>22</v>
      </c>
      <c r="E350" s="173" t="s">
        <v>22</v>
      </c>
      <c r="F350" s="173" t="s">
        <v>22</v>
      </c>
      <c r="G350" s="174" t="s">
        <v>22</v>
      </c>
      <c r="H350" s="177">
        <v>18125</v>
      </c>
      <c r="I350" s="177">
        <v>18125</v>
      </c>
      <c r="J350" s="177">
        <v>18125</v>
      </c>
      <c r="K350" s="100"/>
      <c r="L350" s="100"/>
      <c r="M350" s="100"/>
      <c r="N350" s="100"/>
      <c r="O350" s="100"/>
      <c r="P350" s="100"/>
      <c r="Q350" s="100"/>
      <c r="R350" s="100"/>
      <c r="S350" s="100"/>
    </row>
    <row r="351" spans="1:19">
      <c r="A351" s="178" t="s">
        <v>238</v>
      </c>
      <c r="B351" s="167" t="s">
        <v>239</v>
      </c>
      <c r="C351" s="168" t="s">
        <v>22</v>
      </c>
      <c r="D351" s="168" t="s">
        <v>22</v>
      </c>
      <c r="E351" s="168" t="s">
        <v>22</v>
      </c>
      <c r="F351" s="168" t="s">
        <v>22</v>
      </c>
      <c r="G351" s="169" t="s">
        <v>239</v>
      </c>
      <c r="H351" s="170">
        <v>5143265</v>
      </c>
      <c r="I351" s="170">
        <v>5143265</v>
      </c>
      <c r="J351" s="170">
        <v>5143265</v>
      </c>
      <c r="K351" s="127"/>
      <c r="L351" s="127"/>
      <c r="M351" s="127"/>
      <c r="N351" s="127"/>
      <c r="O351" s="127"/>
      <c r="P351" s="127"/>
      <c r="Q351" s="127"/>
      <c r="R351" s="127"/>
      <c r="S351" s="127"/>
    </row>
    <row r="352" spans="1:19">
      <c r="A352" s="179" t="s">
        <v>31</v>
      </c>
      <c r="B352" s="172" t="s">
        <v>32</v>
      </c>
      <c r="C352" s="173" t="s">
        <v>22</v>
      </c>
      <c r="D352" s="173" t="s">
        <v>22</v>
      </c>
      <c r="E352" s="173" t="s">
        <v>22</v>
      </c>
      <c r="F352" s="173" t="s">
        <v>22</v>
      </c>
      <c r="G352" s="174" t="s">
        <v>22</v>
      </c>
      <c r="H352" s="175">
        <v>5070765</v>
      </c>
      <c r="I352" s="175">
        <v>5070765</v>
      </c>
      <c r="J352" s="175">
        <v>5070765</v>
      </c>
      <c r="K352" s="100"/>
      <c r="L352" s="100"/>
      <c r="M352" s="100"/>
      <c r="N352" s="100"/>
      <c r="O352" s="100"/>
      <c r="P352" s="100"/>
      <c r="Q352" s="100"/>
      <c r="R352" s="100"/>
      <c r="S352" s="100"/>
    </row>
    <row r="353" spans="1:19">
      <c r="A353" s="180" t="s">
        <v>34</v>
      </c>
      <c r="B353" s="172" t="s">
        <v>35</v>
      </c>
      <c r="C353" s="173" t="s">
        <v>22</v>
      </c>
      <c r="D353" s="173" t="s">
        <v>22</v>
      </c>
      <c r="E353" s="173" t="s">
        <v>22</v>
      </c>
      <c r="F353" s="173" t="s">
        <v>22</v>
      </c>
      <c r="G353" s="174" t="s">
        <v>22</v>
      </c>
      <c r="H353" s="177">
        <v>3676625</v>
      </c>
      <c r="I353" s="177">
        <v>3676625</v>
      </c>
      <c r="J353" s="177">
        <v>3676625</v>
      </c>
      <c r="K353" s="100"/>
      <c r="L353" s="100"/>
      <c r="M353" s="100"/>
      <c r="N353" s="100"/>
      <c r="O353" s="100"/>
      <c r="P353" s="100"/>
      <c r="Q353" s="100"/>
      <c r="R353" s="100"/>
      <c r="S353" s="100"/>
    </row>
    <row r="354" spans="1:19">
      <c r="A354" s="180" t="s">
        <v>48</v>
      </c>
      <c r="B354" s="172" t="s">
        <v>49</v>
      </c>
      <c r="C354" s="173" t="s">
        <v>22</v>
      </c>
      <c r="D354" s="173" t="s">
        <v>22</v>
      </c>
      <c r="E354" s="173" t="s">
        <v>22</v>
      </c>
      <c r="F354" s="173" t="s">
        <v>22</v>
      </c>
      <c r="G354" s="174" t="s">
        <v>22</v>
      </c>
      <c r="H354" s="177">
        <v>1394140</v>
      </c>
      <c r="I354" s="177">
        <v>1394140</v>
      </c>
      <c r="J354" s="177">
        <v>1394140</v>
      </c>
      <c r="K354" s="100"/>
      <c r="L354" s="100"/>
      <c r="M354" s="100"/>
      <c r="N354" s="100"/>
      <c r="O354" s="100"/>
      <c r="P354" s="100"/>
      <c r="Q354" s="100"/>
      <c r="R354" s="100"/>
      <c r="S354" s="100"/>
    </row>
    <row r="355" spans="1:19">
      <c r="A355" s="179" t="s">
        <v>63</v>
      </c>
      <c r="B355" s="172" t="s">
        <v>64</v>
      </c>
      <c r="C355" s="173" t="s">
        <v>22</v>
      </c>
      <c r="D355" s="173" t="s">
        <v>22</v>
      </c>
      <c r="E355" s="173" t="s">
        <v>22</v>
      </c>
      <c r="F355" s="173" t="s">
        <v>22</v>
      </c>
      <c r="G355" s="174" t="s">
        <v>22</v>
      </c>
      <c r="H355" s="175">
        <v>72500</v>
      </c>
      <c r="I355" s="175">
        <v>72500</v>
      </c>
      <c r="J355" s="175">
        <v>72500</v>
      </c>
      <c r="K355" s="100"/>
      <c r="L355" s="100"/>
      <c r="M355" s="100"/>
      <c r="N355" s="100"/>
      <c r="O355" s="100"/>
      <c r="P355" s="100"/>
      <c r="Q355" s="100"/>
      <c r="R355" s="100"/>
      <c r="S355" s="100"/>
    </row>
    <row r="356" spans="1:19">
      <c r="A356" s="180" t="s">
        <v>67</v>
      </c>
      <c r="B356" s="172" t="s">
        <v>68</v>
      </c>
      <c r="C356" s="173" t="s">
        <v>22</v>
      </c>
      <c r="D356" s="173" t="s">
        <v>22</v>
      </c>
      <c r="E356" s="173" t="s">
        <v>22</v>
      </c>
      <c r="F356" s="173" t="s">
        <v>22</v>
      </c>
      <c r="G356" s="174" t="s">
        <v>22</v>
      </c>
      <c r="H356" s="177">
        <v>72500</v>
      </c>
      <c r="I356" s="177">
        <v>72500</v>
      </c>
      <c r="J356" s="177">
        <v>72500</v>
      </c>
      <c r="K356" s="100"/>
      <c r="L356" s="100"/>
      <c r="M356" s="100"/>
      <c r="N356" s="100"/>
      <c r="O356" s="100"/>
      <c r="P356" s="100"/>
      <c r="Q356" s="100"/>
      <c r="R356" s="100"/>
      <c r="S356" s="100"/>
    </row>
    <row r="357" spans="1:19">
      <c r="A357" s="181" t="s">
        <v>246</v>
      </c>
      <c r="B357" s="165" t="s">
        <v>247</v>
      </c>
      <c r="C357" s="160" t="s">
        <v>22</v>
      </c>
      <c r="D357" s="160" t="s">
        <v>22</v>
      </c>
      <c r="E357" s="160" t="s">
        <v>22</v>
      </c>
      <c r="F357" s="160" t="s">
        <v>247</v>
      </c>
      <c r="G357" s="161" t="s">
        <v>22</v>
      </c>
      <c r="H357" s="119">
        <v>150000</v>
      </c>
      <c r="I357" s="184" t="s">
        <v>174</v>
      </c>
      <c r="J357" s="119"/>
      <c r="K357" s="108"/>
      <c r="L357" s="108"/>
      <c r="M357" s="108"/>
      <c r="N357" s="108"/>
      <c r="O357" s="108"/>
      <c r="P357" s="108"/>
      <c r="Q357" s="108"/>
      <c r="R357" s="108"/>
      <c r="S357" s="108"/>
    </row>
    <row r="358" spans="1:19">
      <c r="A358" s="178" t="s">
        <v>140</v>
      </c>
      <c r="B358" s="167" t="s">
        <v>141</v>
      </c>
      <c r="C358" s="168" t="s">
        <v>22</v>
      </c>
      <c r="D358" s="168" t="s">
        <v>22</v>
      </c>
      <c r="E358" s="168" t="s">
        <v>22</v>
      </c>
      <c r="F358" s="168" t="s">
        <v>22</v>
      </c>
      <c r="G358" s="169" t="s">
        <v>141</v>
      </c>
      <c r="H358" s="170">
        <v>150000</v>
      </c>
      <c r="I358" s="185" t="s">
        <v>174</v>
      </c>
      <c r="J358" s="170"/>
      <c r="K358" s="127"/>
      <c r="L358" s="127"/>
      <c r="M358" s="127"/>
      <c r="N358" s="127"/>
      <c r="O358" s="127"/>
      <c r="P358" s="127"/>
      <c r="Q358" s="127"/>
      <c r="R358" s="127"/>
      <c r="S358" s="127"/>
    </row>
    <row r="359" spans="1:19">
      <c r="A359" s="179" t="s">
        <v>31</v>
      </c>
      <c r="B359" s="172" t="s">
        <v>32</v>
      </c>
      <c r="C359" s="173" t="s">
        <v>22</v>
      </c>
      <c r="D359" s="173" t="s">
        <v>22</v>
      </c>
      <c r="E359" s="173" t="s">
        <v>22</v>
      </c>
      <c r="F359" s="173" t="s">
        <v>22</v>
      </c>
      <c r="G359" s="174" t="s">
        <v>22</v>
      </c>
      <c r="H359" s="175">
        <v>150000</v>
      </c>
      <c r="I359" s="186" t="s">
        <v>174</v>
      </c>
      <c r="J359" s="175"/>
      <c r="K359" s="100"/>
      <c r="L359" s="100"/>
      <c r="M359" s="100"/>
      <c r="N359" s="100"/>
      <c r="O359" s="100"/>
      <c r="P359" s="100"/>
      <c r="Q359" s="100"/>
      <c r="R359" s="100"/>
      <c r="S359" s="100"/>
    </row>
    <row r="360" spans="1:19">
      <c r="A360" s="180" t="s">
        <v>48</v>
      </c>
      <c r="B360" s="172" t="s">
        <v>49</v>
      </c>
      <c r="C360" s="173" t="s">
        <v>22</v>
      </c>
      <c r="D360" s="173" t="s">
        <v>22</v>
      </c>
      <c r="E360" s="173" t="s">
        <v>22</v>
      </c>
      <c r="F360" s="173" t="s">
        <v>22</v>
      </c>
      <c r="G360" s="174" t="s">
        <v>22</v>
      </c>
      <c r="H360" s="177">
        <v>112000</v>
      </c>
      <c r="I360" s="183" t="s">
        <v>174</v>
      </c>
      <c r="J360" s="177"/>
      <c r="K360" s="100"/>
      <c r="L360" s="100"/>
      <c r="M360" s="100"/>
      <c r="N360" s="100"/>
      <c r="O360" s="100"/>
      <c r="P360" s="100"/>
      <c r="Q360" s="100"/>
      <c r="R360" s="100"/>
      <c r="S360" s="100"/>
    </row>
    <row r="361" spans="1:19">
      <c r="A361" s="180" t="s">
        <v>59</v>
      </c>
      <c r="B361" s="172" t="s">
        <v>60</v>
      </c>
      <c r="C361" s="173" t="s">
        <v>22</v>
      </c>
      <c r="D361" s="173" t="s">
        <v>22</v>
      </c>
      <c r="E361" s="173" t="s">
        <v>22</v>
      </c>
      <c r="F361" s="173" t="s">
        <v>22</v>
      </c>
      <c r="G361" s="174" t="s">
        <v>22</v>
      </c>
      <c r="H361" s="177">
        <v>38000</v>
      </c>
      <c r="I361" s="183" t="s">
        <v>174</v>
      </c>
      <c r="J361" s="177"/>
      <c r="K361" s="100"/>
      <c r="L361" s="100"/>
      <c r="M361" s="100"/>
      <c r="N361" s="100"/>
      <c r="O361" s="100"/>
      <c r="P361" s="100"/>
      <c r="Q361" s="100"/>
      <c r="R361" s="100"/>
      <c r="S361" s="100"/>
    </row>
    <row r="362" spans="1:19">
      <c r="A362" s="181" t="s">
        <v>248</v>
      </c>
      <c r="B362" s="165" t="s">
        <v>249</v>
      </c>
      <c r="C362" s="160" t="s">
        <v>22</v>
      </c>
      <c r="D362" s="160" t="s">
        <v>22</v>
      </c>
      <c r="E362" s="160" t="s">
        <v>22</v>
      </c>
      <c r="F362" s="160" t="s">
        <v>249</v>
      </c>
      <c r="G362" s="161" t="s">
        <v>22</v>
      </c>
      <c r="H362" s="119">
        <v>1767400</v>
      </c>
      <c r="I362" s="119"/>
      <c r="J362" s="119"/>
      <c r="K362" s="108"/>
      <c r="L362" s="108"/>
      <c r="M362" s="108"/>
      <c r="N362" s="108"/>
      <c r="O362" s="108"/>
      <c r="P362" s="108"/>
      <c r="Q362" s="108"/>
      <c r="R362" s="108"/>
      <c r="S362" s="108"/>
    </row>
    <row r="363" spans="1:19">
      <c r="A363" s="178" t="s">
        <v>238</v>
      </c>
      <c r="B363" s="167" t="s">
        <v>239</v>
      </c>
      <c r="C363" s="168" t="s">
        <v>22</v>
      </c>
      <c r="D363" s="168" t="s">
        <v>22</v>
      </c>
      <c r="E363" s="168" t="s">
        <v>22</v>
      </c>
      <c r="F363" s="168" t="s">
        <v>22</v>
      </c>
      <c r="G363" s="169" t="s">
        <v>239</v>
      </c>
      <c r="H363" s="170">
        <v>1767400</v>
      </c>
      <c r="I363" s="170"/>
      <c r="J363" s="170"/>
      <c r="K363" s="127"/>
      <c r="L363" s="127"/>
      <c r="M363" s="127"/>
      <c r="N363" s="127"/>
      <c r="O363" s="127"/>
      <c r="P363" s="127"/>
      <c r="Q363" s="127"/>
      <c r="R363" s="127"/>
      <c r="S363" s="127"/>
    </row>
    <row r="364" spans="1:19">
      <c r="A364" s="179" t="s">
        <v>31</v>
      </c>
      <c r="B364" s="172" t="s">
        <v>32</v>
      </c>
      <c r="C364" s="173" t="s">
        <v>22</v>
      </c>
      <c r="D364" s="173" t="s">
        <v>22</v>
      </c>
      <c r="E364" s="173" t="s">
        <v>22</v>
      </c>
      <c r="F364" s="173" t="s">
        <v>22</v>
      </c>
      <c r="G364" s="174" t="s">
        <v>22</v>
      </c>
      <c r="H364" s="175">
        <v>1732400</v>
      </c>
      <c r="I364" s="175"/>
      <c r="J364" s="175"/>
      <c r="K364" s="100"/>
      <c r="L364" s="100"/>
      <c r="M364" s="100"/>
      <c r="N364" s="100"/>
      <c r="O364" s="100"/>
      <c r="P364" s="100"/>
      <c r="Q364" s="100"/>
      <c r="R364" s="100"/>
      <c r="S364" s="100"/>
    </row>
    <row r="365" spans="1:19">
      <c r="A365" s="180" t="s">
        <v>34</v>
      </c>
      <c r="B365" s="172" t="s">
        <v>35</v>
      </c>
      <c r="C365" s="173" t="s">
        <v>22</v>
      </c>
      <c r="D365" s="173" t="s">
        <v>22</v>
      </c>
      <c r="E365" s="173" t="s">
        <v>22</v>
      </c>
      <c r="F365" s="173" t="s">
        <v>22</v>
      </c>
      <c r="G365" s="174" t="s">
        <v>22</v>
      </c>
      <c r="H365" s="177">
        <v>1236000</v>
      </c>
      <c r="I365" s="177"/>
      <c r="J365" s="177"/>
      <c r="K365" s="100"/>
      <c r="L365" s="100"/>
      <c r="M365" s="100"/>
      <c r="N365" s="100"/>
      <c r="O365" s="100"/>
      <c r="P365" s="100"/>
      <c r="Q365" s="100"/>
      <c r="R365" s="100"/>
      <c r="S365" s="100"/>
    </row>
    <row r="366" spans="1:19">
      <c r="A366" s="180" t="s">
        <v>48</v>
      </c>
      <c r="B366" s="172" t="s">
        <v>49</v>
      </c>
      <c r="C366" s="173" t="s">
        <v>22</v>
      </c>
      <c r="D366" s="173" t="s">
        <v>22</v>
      </c>
      <c r="E366" s="173" t="s">
        <v>22</v>
      </c>
      <c r="F366" s="173" t="s">
        <v>22</v>
      </c>
      <c r="G366" s="174" t="s">
        <v>22</v>
      </c>
      <c r="H366" s="177">
        <v>496400</v>
      </c>
      <c r="I366" s="177"/>
      <c r="J366" s="177"/>
      <c r="K366" s="100"/>
      <c r="L366" s="100"/>
      <c r="M366" s="100"/>
      <c r="N366" s="100"/>
      <c r="O366" s="100"/>
      <c r="P366" s="100"/>
      <c r="Q366" s="100"/>
      <c r="R366" s="100"/>
      <c r="S366" s="100"/>
    </row>
    <row r="367" spans="1:19">
      <c r="A367" s="179" t="s">
        <v>63</v>
      </c>
      <c r="B367" s="172" t="s">
        <v>64</v>
      </c>
      <c r="C367" s="173" t="s">
        <v>22</v>
      </c>
      <c r="D367" s="173" t="s">
        <v>22</v>
      </c>
      <c r="E367" s="173" t="s">
        <v>22</v>
      </c>
      <c r="F367" s="173" t="s">
        <v>22</v>
      </c>
      <c r="G367" s="174" t="s">
        <v>22</v>
      </c>
      <c r="H367" s="175">
        <v>35000</v>
      </c>
      <c r="I367" s="175"/>
      <c r="J367" s="175"/>
      <c r="K367" s="100"/>
      <c r="L367" s="100"/>
      <c r="M367" s="100"/>
      <c r="N367" s="100"/>
      <c r="O367" s="100"/>
      <c r="P367" s="100"/>
      <c r="Q367" s="100"/>
      <c r="R367" s="100"/>
      <c r="S367" s="100"/>
    </row>
    <row r="368" spans="1:19">
      <c r="A368" s="180" t="s">
        <v>65</v>
      </c>
      <c r="B368" s="172" t="s">
        <v>66</v>
      </c>
      <c r="C368" s="173" t="s">
        <v>22</v>
      </c>
      <c r="D368" s="173" t="s">
        <v>22</v>
      </c>
      <c r="E368" s="173" t="s">
        <v>22</v>
      </c>
      <c r="F368" s="173" t="s">
        <v>22</v>
      </c>
      <c r="G368" s="174" t="s">
        <v>22</v>
      </c>
      <c r="H368" s="177">
        <v>15000</v>
      </c>
      <c r="I368" s="177"/>
      <c r="J368" s="177"/>
      <c r="K368" s="100"/>
      <c r="L368" s="100"/>
      <c r="M368" s="100"/>
      <c r="N368" s="100"/>
      <c r="O368" s="100"/>
      <c r="P368" s="100"/>
      <c r="Q368" s="100"/>
      <c r="R368" s="100"/>
      <c r="S368" s="100"/>
    </row>
    <row r="369" spans="1:19">
      <c r="A369" s="180" t="s">
        <v>67</v>
      </c>
      <c r="B369" s="172" t="s">
        <v>68</v>
      </c>
      <c r="C369" s="173" t="s">
        <v>22</v>
      </c>
      <c r="D369" s="173" t="s">
        <v>22</v>
      </c>
      <c r="E369" s="173" t="s">
        <v>22</v>
      </c>
      <c r="F369" s="173" t="s">
        <v>22</v>
      </c>
      <c r="G369" s="174" t="s">
        <v>22</v>
      </c>
      <c r="H369" s="177">
        <v>20000</v>
      </c>
      <c r="I369" s="177"/>
      <c r="J369" s="177"/>
      <c r="K369" s="100"/>
      <c r="L369" s="100"/>
      <c r="M369" s="100"/>
      <c r="N369" s="100"/>
      <c r="O369" s="100"/>
      <c r="P369" s="100"/>
      <c r="Q369" s="100"/>
      <c r="R369" s="100"/>
      <c r="S369" s="100"/>
    </row>
    <row r="370" spans="1:19">
      <c r="A370" s="181" t="s">
        <v>250</v>
      </c>
      <c r="B370" s="165" t="s">
        <v>251</v>
      </c>
      <c r="C370" s="160" t="s">
        <v>22</v>
      </c>
      <c r="D370" s="160" t="s">
        <v>22</v>
      </c>
      <c r="E370" s="160" t="s">
        <v>22</v>
      </c>
      <c r="F370" s="160" t="s">
        <v>251</v>
      </c>
      <c r="G370" s="161" t="s">
        <v>22</v>
      </c>
      <c r="H370" s="119">
        <v>48386560</v>
      </c>
      <c r="I370" s="119"/>
      <c r="J370" s="119"/>
      <c r="K370" s="108"/>
      <c r="L370" s="108"/>
      <c r="M370" s="108"/>
      <c r="N370" s="108"/>
      <c r="O370" s="108"/>
      <c r="P370" s="108"/>
      <c r="Q370" s="108"/>
      <c r="R370" s="108"/>
      <c r="S370" s="108"/>
    </row>
    <row r="371" spans="1:19">
      <c r="A371" s="178" t="s">
        <v>238</v>
      </c>
      <c r="B371" s="167" t="s">
        <v>239</v>
      </c>
      <c r="C371" s="168" t="s">
        <v>22</v>
      </c>
      <c r="D371" s="168" t="s">
        <v>22</v>
      </c>
      <c r="E371" s="168" t="s">
        <v>22</v>
      </c>
      <c r="F371" s="168" t="s">
        <v>22</v>
      </c>
      <c r="G371" s="169" t="s">
        <v>239</v>
      </c>
      <c r="H371" s="170">
        <v>48386560</v>
      </c>
      <c r="I371" s="170"/>
      <c r="J371" s="170"/>
      <c r="K371" s="127"/>
      <c r="L371" s="127"/>
      <c r="M371" s="127"/>
      <c r="N371" s="127"/>
      <c r="O371" s="127"/>
      <c r="P371" s="127"/>
      <c r="Q371" s="127"/>
      <c r="R371" s="127"/>
      <c r="S371" s="127"/>
    </row>
    <row r="372" spans="1:19">
      <c r="A372" s="179" t="s">
        <v>31</v>
      </c>
      <c r="B372" s="172" t="s">
        <v>32</v>
      </c>
      <c r="C372" s="173" t="s">
        <v>22</v>
      </c>
      <c r="D372" s="173" t="s">
        <v>22</v>
      </c>
      <c r="E372" s="173" t="s">
        <v>22</v>
      </c>
      <c r="F372" s="173" t="s">
        <v>22</v>
      </c>
      <c r="G372" s="174" t="s">
        <v>22</v>
      </c>
      <c r="H372" s="175">
        <v>48386560</v>
      </c>
      <c r="I372" s="175"/>
      <c r="J372" s="175"/>
      <c r="K372" s="100"/>
      <c r="L372" s="100"/>
      <c r="M372" s="100"/>
      <c r="N372" s="100"/>
      <c r="O372" s="100"/>
      <c r="P372" s="100"/>
      <c r="Q372" s="100"/>
      <c r="R372" s="100"/>
      <c r="S372" s="100"/>
    </row>
    <row r="373" spans="1:19">
      <c r="A373" s="180" t="s">
        <v>57</v>
      </c>
      <c r="B373" s="172" t="s">
        <v>58</v>
      </c>
      <c r="C373" s="173" t="s">
        <v>22</v>
      </c>
      <c r="D373" s="173" t="s">
        <v>22</v>
      </c>
      <c r="E373" s="173" t="s">
        <v>22</v>
      </c>
      <c r="F373" s="173" t="s">
        <v>22</v>
      </c>
      <c r="G373" s="174" t="s">
        <v>22</v>
      </c>
      <c r="H373" s="177">
        <v>4786560</v>
      </c>
      <c r="I373" s="177"/>
      <c r="J373" s="177"/>
      <c r="K373" s="100"/>
      <c r="L373" s="100"/>
      <c r="M373" s="100"/>
      <c r="N373" s="100"/>
      <c r="O373" s="100"/>
      <c r="P373" s="100"/>
      <c r="Q373" s="100"/>
      <c r="R373" s="100"/>
      <c r="S373" s="100"/>
    </row>
    <row r="374" spans="1:19">
      <c r="A374" s="180" t="s">
        <v>61</v>
      </c>
      <c r="B374" s="172" t="s">
        <v>62</v>
      </c>
      <c r="C374" s="173" t="s">
        <v>22</v>
      </c>
      <c r="D374" s="173" t="s">
        <v>22</v>
      </c>
      <c r="E374" s="173" t="s">
        <v>22</v>
      </c>
      <c r="F374" s="173" t="s">
        <v>22</v>
      </c>
      <c r="G374" s="174" t="s">
        <v>22</v>
      </c>
      <c r="H374" s="177">
        <v>43600000</v>
      </c>
      <c r="I374" s="177"/>
      <c r="J374" s="177"/>
      <c r="K374" s="100"/>
      <c r="L374" s="100"/>
      <c r="M374" s="100"/>
      <c r="N374" s="100"/>
      <c r="O374" s="100"/>
      <c r="P374" s="100"/>
      <c r="Q374" s="100"/>
      <c r="R374" s="100"/>
      <c r="S374" s="100"/>
    </row>
    <row r="375" spans="1:19">
      <c r="A375" s="181" t="s">
        <v>252</v>
      </c>
      <c r="B375" s="165" t="s">
        <v>253</v>
      </c>
      <c r="C375" s="160" t="s">
        <v>22</v>
      </c>
      <c r="D375" s="160" t="s">
        <v>22</v>
      </c>
      <c r="E375" s="160" t="s">
        <v>22</v>
      </c>
      <c r="F375" s="160" t="s">
        <v>254</v>
      </c>
      <c r="G375" s="161" t="s">
        <v>22</v>
      </c>
      <c r="H375" s="119">
        <v>258048</v>
      </c>
      <c r="I375" s="119">
        <v>790000</v>
      </c>
      <c r="J375" s="119">
        <v>790000</v>
      </c>
      <c r="K375" s="108"/>
      <c r="L375" s="108"/>
      <c r="M375" s="108"/>
      <c r="N375" s="108"/>
      <c r="O375" s="108"/>
      <c r="P375" s="108"/>
      <c r="Q375" s="108"/>
      <c r="R375" s="108"/>
      <c r="S375" s="108"/>
    </row>
    <row r="376" spans="1:19">
      <c r="A376" s="178" t="s">
        <v>238</v>
      </c>
      <c r="B376" s="167" t="s">
        <v>239</v>
      </c>
      <c r="C376" s="168" t="s">
        <v>22</v>
      </c>
      <c r="D376" s="168" t="s">
        <v>22</v>
      </c>
      <c r="E376" s="168" t="s">
        <v>22</v>
      </c>
      <c r="F376" s="168" t="s">
        <v>22</v>
      </c>
      <c r="G376" s="169" t="s">
        <v>239</v>
      </c>
      <c r="H376" s="170">
        <v>258048</v>
      </c>
      <c r="I376" s="170">
        <v>790000</v>
      </c>
      <c r="J376" s="170">
        <v>790000</v>
      </c>
      <c r="K376" s="127"/>
      <c r="L376" s="127"/>
      <c r="M376" s="127"/>
      <c r="N376" s="127"/>
      <c r="O376" s="127"/>
      <c r="P376" s="127"/>
      <c r="Q376" s="127"/>
      <c r="R376" s="127"/>
      <c r="S376" s="127"/>
    </row>
    <row r="377" spans="1:19">
      <c r="A377" s="179" t="s">
        <v>31</v>
      </c>
      <c r="B377" s="172" t="s">
        <v>32</v>
      </c>
      <c r="C377" s="173" t="s">
        <v>22</v>
      </c>
      <c r="D377" s="173" t="s">
        <v>22</v>
      </c>
      <c r="E377" s="173" t="s">
        <v>22</v>
      </c>
      <c r="F377" s="173" t="s">
        <v>22</v>
      </c>
      <c r="G377" s="174" t="s">
        <v>22</v>
      </c>
      <c r="H377" s="175">
        <v>255048</v>
      </c>
      <c r="I377" s="175">
        <v>780000</v>
      </c>
      <c r="J377" s="175">
        <v>780000</v>
      </c>
      <c r="K377" s="100"/>
      <c r="L377" s="100"/>
      <c r="M377" s="100"/>
      <c r="N377" s="100"/>
      <c r="O377" s="100"/>
      <c r="P377" s="100"/>
      <c r="Q377" s="100"/>
      <c r="R377" s="100"/>
      <c r="S377" s="100"/>
    </row>
    <row r="378" spans="1:19">
      <c r="A378" s="180" t="s">
        <v>34</v>
      </c>
      <c r="B378" s="172" t="s">
        <v>35</v>
      </c>
      <c r="C378" s="173" t="s">
        <v>22</v>
      </c>
      <c r="D378" s="173" t="s">
        <v>22</v>
      </c>
      <c r="E378" s="173" t="s">
        <v>22</v>
      </c>
      <c r="F378" s="173" t="s">
        <v>22</v>
      </c>
      <c r="G378" s="174" t="s">
        <v>22</v>
      </c>
      <c r="H378" s="183" t="s">
        <v>174</v>
      </c>
      <c r="I378" s="177">
        <v>96159</v>
      </c>
      <c r="J378" s="177">
        <v>96159</v>
      </c>
      <c r="K378" s="100"/>
      <c r="L378" s="100"/>
      <c r="M378" s="100"/>
      <c r="N378" s="100"/>
      <c r="O378" s="100"/>
      <c r="P378" s="100"/>
      <c r="Q378" s="100"/>
      <c r="R378" s="100"/>
      <c r="S378" s="100"/>
    </row>
    <row r="379" spans="1:19">
      <c r="A379" s="180" t="s">
        <v>48</v>
      </c>
      <c r="B379" s="172" t="s">
        <v>49</v>
      </c>
      <c r="C379" s="173" t="s">
        <v>22</v>
      </c>
      <c r="D379" s="173" t="s">
        <v>22</v>
      </c>
      <c r="E379" s="173" t="s">
        <v>22</v>
      </c>
      <c r="F379" s="173" t="s">
        <v>22</v>
      </c>
      <c r="G379" s="174" t="s">
        <v>22</v>
      </c>
      <c r="H379" s="177">
        <v>66349</v>
      </c>
      <c r="I379" s="177">
        <v>142196</v>
      </c>
      <c r="J379" s="177">
        <v>142196</v>
      </c>
      <c r="K379" s="100"/>
      <c r="L379" s="100"/>
      <c r="M379" s="100"/>
      <c r="N379" s="100"/>
      <c r="O379" s="100"/>
      <c r="P379" s="100"/>
      <c r="Q379" s="100"/>
      <c r="R379" s="100"/>
      <c r="S379" s="100"/>
    </row>
    <row r="380" spans="1:19">
      <c r="A380" s="180" t="s">
        <v>57</v>
      </c>
      <c r="B380" s="172" t="s">
        <v>58</v>
      </c>
      <c r="C380" s="173" t="s">
        <v>22</v>
      </c>
      <c r="D380" s="173" t="s">
        <v>22</v>
      </c>
      <c r="E380" s="173" t="s">
        <v>22</v>
      </c>
      <c r="F380" s="173" t="s">
        <v>22</v>
      </c>
      <c r="G380" s="174" t="s">
        <v>22</v>
      </c>
      <c r="H380" s="177">
        <v>54164</v>
      </c>
      <c r="I380" s="177">
        <v>151645</v>
      </c>
      <c r="J380" s="177">
        <v>151645</v>
      </c>
      <c r="K380" s="100"/>
      <c r="L380" s="100"/>
      <c r="M380" s="100"/>
      <c r="N380" s="100"/>
      <c r="O380" s="100"/>
      <c r="P380" s="100"/>
      <c r="Q380" s="100"/>
      <c r="R380" s="100"/>
      <c r="S380" s="100"/>
    </row>
    <row r="381" spans="1:19">
      <c r="A381" s="180" t="s">
        <v>59</v>
      </c>
      <c r="B381" s="172" t="s">
        <v>60</v>
      </c>
      <c r="C381" s="173" t="s">
        <v>22</v>
      </c>
      <c r="D381" s="173" t="s">
        <v>22</v>
      </c>
      <c r="E381" s="173" t="s">
        <v>22</v>
      </c>
      <c r="F381" s="173" t="s">
        <v>22</v>
      </c>
      <c r="G381" s="174" t="s">
        <v>22</v>
      </c>
      <c r="H381" s="177">
        <v>11351</v>
      </c>
      <c r="I381" s="177">
        <v>90000</v>
      </c>
      <c r="J381" s="177">
        <v>90000</v>
      </c>
      <c r="K381" s="100"/>
      <c r="L381" s="100"/>
      <c r="M381" s="100"/>
      <c r="N381" s="100"/>
      <c r="O381" s="100"/>
      <c r="P381" s="100"/>
      <c r="Q381" s="100"/>
      <c r="R381" s="100"/>
      <c r="S381" s="100"/>
    </row>
    <row r="382" spans="1:19">
      <c r="A382" s="180" t="s">
        <v>61</v>
      </c>
      <c r="B382" s="172" t="s">
        <v>62</v>
      </c>
      <c r="C382" s="173" t="s">
        <v>22</v>
      </c>
      <c r="D382" s="173" t="s">
        <v>22</v>
      </c>
      <c r="E382" s="173" t="s">
        <v>22</v>
      </c>
      <c r="F382" s="173" t="s">
        <v>22</v>
      </c>
      <c r="G382" s="174" t="s">
        <v>22</v>
      </c>
      <c r="H382" s="177">
        <v>123184</v>
      </c>
      <c r="I382" s="177">
        <v>300000</v>
      </c>
      <c r="J382" s="177">
        <v>300000</v>
      </c>
      <c r="K382" s="100"/>
      <c r="L382" s="100"/>
      <c r="M382" s="100"/>
      <c r="N382" s="100"/>
      <c r="O382" s="100"/>
      <c r="P382" s="100"/>
      <c r="Q382" s="100"/>
      <c r="R382" s="100"/>
      <c r="S382" s="100"/>
    </row>
    <row r="383" spans="1:19">
      <c r="A383" s="179" t="s">
        <v>63</v>
      </c>
      <c r="B383" s="172" t="s">
        <v>64</v>
      </c>
      <c r="C383" s="173" t="s">
        <v>22</v>
      </c>
      <c r="D383" s="173" t="s">
        <v>22</v>
      </c>
      <c r="E383" s="173" t="s">
        <v>22</v>
      </c>
      <c r="F383" s="173" t="s">
        <v>22</v>
      </c>
      <c r="G383" s="174" t="s">
        <v>22</v>
      </c>
      <c r="H383" s="175">
        <v>3000</v>
      </c>
      <c r="I383" s="175">
        <v>10000</v>
      </c>
      <c r="J383" s="175">
        <v>10000</v>
      </c>
      <c r="K383" s="100"/>
      <c r="L383" s="100"/>
      <c r="M383" s="100"/>
      <c r="N383" s="100"/>
      <c r="O383" s="100"/>
      <c r="P383" s="100"/>
      <c r="Q383" s="100"/>
      <c r="R383" s="100"/>
      <c r="S383" s="100"/>
    </row>
    <row r="384" spans="1:19">
      <c r="A384" s="180" t="s">
        <v>67</v>
      </c>
      <c r="B384" s="172" t="s">
        <v>68</v>
      </c>
      <c r="C384" s="173" t="s">
        <v>22</v>
      </c>
      <c r="D384" s="173" t="s">
        <v>22</v>
      </c>
      <c r="E384" s="173" t="s">
        <v>22</v>
      </c>
      <c r="F384" s="173" t="s">
        <v>22</v>
      </c>
      <c r="G384" s="174" t="s">
        <v>22</v>
      </c>
      <c r="H384" s="177">
        <v>3000</v>
      </c>
      <c r="I384" s="177">
        <v>10000</v>
      </c>
      <c r="J384" s="177">
        <v>10000</v>
      </c>
      <c r="K384" s="100"/>
      <c r="L384" s="100"/>
      <c r="M384" s="100"/>
      <c r="N384" s="100"/>
      <c r="O384" s="100"/>
      <c r="P384" s="100"/>
      <c r="Q384" s="100"/>
      <c r="R384" s="100"/>
      <c r="S384" s="100"/>
    </row>
    <row r="385" spans="1:19">
      <c r="A385" s="181" t="s">
        <v>255</v>
      </c>
      <c r="B385" s="165" t="s">
        <v>256</v>
      </c>
      <c r="C385" s="160" t="s">
        <v>22</v>
      </c>
      <c r="D385" s="160" t="s">
        <v>22</v>
      </c>
      <c r="E385" s="160" t="s">
        <v>22</v>
      </c>
      <c r="F385" s="160" t="s">
        <v>256</v>
      </c>
      <c r="G385" s="161" t="s">
        <v>22</v>
      </c>
      <c r="H385" s="119">
        <v>169511563</v>
      </c>
      <c r="I385" s="119">
        <v>235696231</v>
      </c>
      <c r="J385" s="119">
        <v>283378623</v>
      </c>
      <c r="K385" s="108"/>
      <c r="L385" s="108"/>
      <c r="M385" s="108"/>
      <c r="N385" s="108"/>
      <c r="O385" s="108"/>
      <c r="P385" s="108"/>
      <c r="Q385" s="108"/>
      <c r="R385" s="108"/>
      <c r="S385" s="108"/>
    </row>
    <row r="386" spans="1:19">
      <c r="A386" s="178" t="s">
        <v>38</v>
      </c>
      <c r="B386" s="167" t="s">
        <v>39</v>
      </c>
      <c r="C386" s="168" t="s">
        <v>22</v>
      </c>
      <c r="D386" s="168" t="s">
        <v>22</v>
      </c>
      <c r="E386" s="168" t="s">
        <v>22</v>
      </c>
      <c r="F386" s="168" t="s">
        <v>22</v>
      </c>
      <c r="G386" s="169" t="s">
        <v>39</v>
      </c>
      <c r="H386" s="170">
        <v>33902313</v>
      </c>
      <c r="I386" s="170">
        <v>47139247</v>
      </c>
      <c r="J386" s="170">
        <v>56675725</v>
      </c>
      <c r="K386" s="127"/>
      <c r="L386" s="127"/>
      <c r="M386" s="127"/>
      <c r="N386" s="127"/>
      <c r="O386" s="127"/>
      <c r="P386" s="127"/>
      <c r="Q386" s="127"/>
      <c r="R386" s="127"/>
      <c r="S386" s="127"/>
    </row>
    <row r="387" spans="1:19">
      <c r="A387" s="179" t="s">
        <v>31</v>
      </c>
      <c r="B387" s="172" t="s">
        <v>32</v>
      </c>
      <c r="C387" s="173" t="s">
        <v>22</v>
      </c>
      <c r="D387" s="173" t="s">
        <v>22</v>
      </c>
      <c r="E387" s="173" t="s">
        <v>22</v>
      </c>
      <c r="F387" s="173" t="s">
        <v>22</v>
      </c>
      <c r="G387" s="174" t="s">
        <v>22</v>
      </c>
      <c r="H387" s="175">
        <v>33902313</v>
      </c>
      <c r="I387" s="175">
        <v>47139247</v>
      </c>
      <c r="J387" s="175">
        <v>56675725</v>
      </c>
      <c r="K387" s="100"/>
      <c r="L387" s="100"/>
      <c r="M387" s="100"/>
      <c r="N387" s="100"/>
      <c r="O387" s="100"/>
      <c r="P387" s="100"/>
      <c r="Q387" s="100"/>
      <c r="R387" s="100"/>
      <c r="S387" s="100"/>
    </row>
    <row r="388" spans="1:19">
      <c r="A388" s="180" t="s">
        <v>57</v>
      </c>
      <c r="B388" s="172" t="s">
        <v>58</v>
      </c>
      <c r="C388" s="173" t="s">
        <v>22</v>
      </c>
      <c r="D388" s="173" t="s">
        <v>22</v>
      </c>
      <c r="E388" s="173" t="s">
        <v>22</v>
      </c>
      <c r="F388" s="173" t="s">
        <v>22</v>
      </c>
      <c r="G388" s="174" t="s">
        <v>22</v>
      </c>
      <c r="H388" s="177">
        <v>21702035</v>
      </c>
      <c r="I388" s="177">
        <v>21648588</v>
      </c>
      <c r="J388" s="177">
        <v>21718788</v>
      </c>
      <c r="K388" s="100"/>
      <c r="L388" s="100"/>
      <c r="M388" s="100"/>
      <c r="N388" s="100"/>
      <c r="O388" s="100"/>
      <c r="P388" s="100"/>
      <c r="Q388" s="100"/>
      <c r="R388" s="100"/>
      <c r="S388" s="100"/>
    </row>
    <row r="389" spans="1:19">
      <c r="A389" s="180" t="s">
        <v>59</v>
      </c>
      <c r="B389" s="172" t="s">
        <v>60</v>
      </c>
      <c r="C389" s="173" t="s">
        <v>22</v>
      </c>
      <c r="D389" s="173" t="s">
        <v>22</v>
      </c>
      <c r="E389" s="173" t="s">
        <v>22</v>
      </c>
      <c r="F389" s="173" t="s">
        <v>22</v>
      </c>
      <c r="G389" s="174" t="s">
        <v>22</v>
      </c>
      <c r="H389" s="177">
        <v>140000</v>
      </c>
      <c r="I389" s="177">
        <v>1440000</v>
      </c>
      <c r="J389" s="177">
        <v>8056471</v>
      </c>
      <c r="K389" s="100"/>
      <c r="L389" s="100"/>
      <c r="M389" s="100"/>
      <c r="N389" s="100"/>
      <c r="O389" s="100"/>
      <c r="P389" s="100"/>
      <c r="Q389" s="100"/>
      <c r="R389" s="100"/>
      <c r="S389" s="100"/>
    </row>
    <row r="390" spans="1:19">
      <c r="A390" s="180" t="s">
        <v>61</v>
      </c>
      <c r="B390" s="172" t="s">
        <v>62</v>
      </c>
      <c r="C390" s="173" t="s">
        <v>22</v>
      </c>
      <c r="D390" s="173" t="s">
        <v>22</v>
      </c>
      <c r="E390" s="173" t="s">
        <v>22</v>
      </c>
      <c r="F390" s="173" t="s">
        <v>22</v>
      </c>
      <c r="G390" s="174" t="s">
        <v>22</v>
      </c>
      <c r="H390" s="177">
        <v>12060278</v>
      </c>
      <c r="I390" s="177">
        <v>24050659</v>
      </c>
      <c r="J390" s="177">
        <v>26900466</v>
      </c>
      <c r="K390" s="100"/>
      <c r="L390" s="100"/>
      <c r="M390" s="100"/>
      <c r="N390" s="100"/>
      <c r="O390" s="100"/>
      <c r="P390" s="100"/>
      <c r="Q390" s="100"/>
      <c r="R390" s="100"/>
      <c r="S390" s="100"/>
    </row>
    <row r="391" spans="1:19">
      <c r="A391" s="178" t="s">
        <v>238</v>
      </c>
      <c r="B391" s="167" t="s">
        <v>239</v>
      </c>
      <c r="C391" s="168" t="s">
        <v>22</v>
      </c>
      <c r="D391" s="168" t="s">
        <v>22</v>
      </c>
      <c r="E391" s="168" t="s">
        <v>22</v>
      </c>
      <c r="F391" s="168" t="s">
        <v>22</v>
      </c>
      <c r="G391" s="169" t="s">
        <v>239</v>
      </c>
      <c r="H391" s="170">
        <v>135609250</v>
      </c>
      <c r="I391" s="170">
        <v>188556984</v>
      </c>
      <c r="J391" s="170">
        <v>226702898</v>
      </c>
      <c r="K391" s="127"/>
      <c r="L391" s="127"/>
      <c r="M391" s="127"/>
      <c r="N391" s="127"/>
      <c r="O391" s="127"/>
      <c r="P391" s="127"/>
      <c r="Q391" s="127"/>
      <c r="R391" s="127"/>
      <c r="S391" s="127"/>
    </row>
    <row r="392" spans="1:19">
      <c r="A392" s="179" t="s">
        <v>31</v>
      </c>
      <c r="B392" s="172" t="s">
        <v>32</v>
      </c>
      <c r="C392" s="173" t="s">
        <v>22</v>
      </c>
      <c r="D392" s="173" t="s">
        <v>22</v>
      </c>
      <c r="E392" s="173" t="s">
        <v>22</v>
      </c>
      <c r="F392" s="173" t="s">
        <v>22</v>
      </c>
      <c r="G392" s="174" t="s">
        <v>22</v>
      </c>
      <c r="H392" s="175">
        <v>135609250</v>
      </c>
      <c r="I392" s="175">
        <v>188556984</v>
      </c>
      <c r="J392" s="175">
        <v>226702898</v>
      </c>
      <c r="K392" s="100"/>
      <c r="L392" s="100"/>
      <c r="M392" s="100"/>
      <c r="N392" s="100"/>
      <c r="O392" s="100"/>
      <c r="P392" s="100"/>
      <c r="Q392" s="100"/>
      <c r="R392" s="100"/>
      <c r="S392" s="100"/>
    </row>
    <row r="393" spans="1:19">
      <c r="A393" s="180" t="s">
        <v>57</v>
      </c>
      <c r="B393" s="172" t="s">
        <v>58</v>
      </c>
      <c r="C393" s="173" t="s">
        <v>22</v>
      </c>
      <c r="D393" s="173" t="s">
        <v>22</v>
      </c>
      <c r="E393" s="173" t="s">
        <v>22</v>
      </c>
      <c r="F393" s="173" t="s">
        <v>22</v>
      </c>
      <c r="G393" s="174" t="s">
        <v>22</v>
      </c>
      <c r="H393" s="177">
        <v>86808141</v>
      </c>
      <c r="I393" s="177">
        <v>86594353</v>
      </c>
      <c r="J393" s="177">
        <v>86875153</v>
      </c>
      <c r="K393" s="100"/>
      <c r="L393" s="100"/>
      <c r="M393" s="100"/>
      <c r="N393" s="100"/>
      <c r="O393" s="100"/>
      <c r="P393" s="100"/>
      <c r="Q393" s="100"/>
      <c r="R393" s="100"/>
      <c r="S393" s="100"/>
    </row>
    <row r="394" spans="1:19">
      <c r="A394" s="180" t="s">
        <v>59</v>
      </c>
      <c r="B394" s="172" t="s">
        <v>60</v>
      </c>
      <c r="C394" s="173" t="s">
        <v>22</v>
      </c>
      <c r="D394" s="173" t="s">
        <v>22</v>
      </c>
      <c r="E394" s="173" t="s">
        <v>22</v>
      </c>
      <c r="F394" s="173" t="s">
        <v>22</v>
      </c>
      <c r="G394" s="174" t="s">
        <v>22</v>
      </c>
      <c r="H394" s="177">
        <v>560000</v>
      </c>
      <c r="I394" s="177">
        <v>5760000</v>
      </c>
      <c r="J394" s="177">
        <v>32225883</v>
      </c>
      <c r="K394" s="100"/>
      <c r="L394" s="100"/>
      <c r="M394" s="100"/>
      <c r="N394" s="100"/>
      <c r="O394" s="100"/>
      <c r="P394" s="100"/>
      <c r="Q394" s="100"/>
      <c r="R394" s="100"/>
      <c r="S394" s="100"/>
    </row>
    <row r="395" spans="1:19">
      <c r="A395" s="180" t="s">
        <v>61</v>
      </c>
      <c r="B395" s="172" t="s">
        <v>62</v>
      </c>
      <c r="C395" s="173" t="s">
        <v>22</v>
      </c>
      <c r="D395" s="173" t="s">
        <v>22</v>
      </c>
      <c r="E395" s="173" t="s">
        <v>22</v>
      </c>
      <c r="F395" s="173" t="s">
        <v>22</v>
      </c>
      <c r="G395" s="174" t="s">
        <v>22</v>
      </c>
      <c r="H395" s="177">
        <v>48241109</v>
      </c>
      <c r="I395" s="177">
        <v>96202631</v>
      </c>
      <c r="J395" s="177">
        <v>107601862</v>
      </c>
      <c r="K395" s="100"/>
      <c r="L395" s="100"/>
      <c r="M395" s="100"/>
      <c r="N395" s="100"/>
      <c r="O395" s="100"/>
      <c r="P395" s="100"/>
      <c r="Q395" s="100"/>
      <c r="R395" s="100"/>
      <c r="S395" s="100"/>
    </row>
    <row r="396" spans="1:19">
      <c r="A396" s="181" t="s">
        <v>257</v>
      </c>
      <c r="B396" s="165" t="s">
        <v>258</v>
      </c>
      <c r="C396" s="160" t="s">
        <v>22</v>
      </c>
      <c r="D396" s="160" t="s">
        <v>22</v>
      </c>
      <c r="E396" s="160" t="s">
        <v>22</v>
      </c>
      <c r="F396" s="160" t="s">
        <v>258</v>
      </c>
      <c r="G396" s="161" t="s">
        <v>22</v>
      </c>
      <c r="H396" s="119">
        <v>1807500</v>
      </c>
      <c r="I396" s="119">
        <v>4597000</v>
      </c>
      <c r="J396" s="119">
        <v>4597000</v>
      </c>
      <c r="K396" s="108"/>
      <c r="L396" s="108"/>
      <c r="M396" s="108"/>
      <c r="N396" s="108"/>
      <c r="O396" s="108"/>
      <c r="P396" s="108"/>
      <c r="Q396" s="108"/>
      <c r="R396" s="108"/>
      <c r="S396" s="108"/>
    </row>
    <row r="397" spans="1:19">
      <c r="A397" s="178" t="s">
        <v>238</v>
      </c>
      <c r="B397" s="167" t="s">
        <v>239</v>
      </c>
      <c r="C397" s="168" t="s">
        <v>22</v>
      </c>
      <c r="D397" s="168" t="s">
        <v>22</v>
      </c>
      <c r="E397" s="168" t="s">
        <v>22</v>
      </c>
      <c r="F397" s="168" t="s">
        <v>22</v>
      </c>
      <c r="G397" s="169" t="s">
        <v>239</v>
      </c>
      <c r="H397" s="170">
        <v>1807500</v>
      </c>
      <c r="I397" s="170">
        <v>4597000</v>
      </c>
      <c r="J397" s="170">
        <v>4597000</v>
      </c>
      <c r="K397" s="127"/>
      <c r="L397" s="127"/>
      <c r="M397" s="127"/>
      <c r="N397" s="127"/>
      <c r="O397" s="127"/>
      <c r="P397" s="127"/>
      <c r="Q397" s="127"/>
      <c r="R397" s="127"/>
      <c r="S397" s="127"/>
    </row>
    <row r="398" spans="1:19">
      <c r="A398" s="179" t="s">
        <v>31</v>
      </c>
      <c r="B398" s="172" t="s">
        <v>32</v>
      </c>
      <c r="C398" s="173" t="s">
        <v>22</v>
      </c>
      <c r="D398" s="173" t="s">
        <v>22</v>
      </c>
      <c r="E398" s="173" t="s">
        <v>22</v>
      </c>
      <c r="F398" s="173" t="s">
        <v>22</v>
      </c>
      <c r="G398" s="174" t="s">
        <v>22</v>
      </c>
      <c r="H398" s="175">
        <v>1802500</v>
      </c>
      <c r="I398" s="175">
        <v>4552000</v>
      </c>
      <c r="J398" s="175">
        <v>4552000</v>
      </c>
      <c r="K398" s="100"/>
      <c r="L398" s="100"/>
      <c r="M398" s="100"/>
      <c r="N398" s="100"/>
      <c r="O398" s="100"/>
      <c r="P398" s="100"/>
      <c r="Q398" s="100"/>
      <c r="R398" s="100"/>
      <c r="S398" s="100"/>
    </row>
    <row r="399" spans="1:19">
      <c r="A399" s="180" t="s">
        <v>34</v>
      </c>
      <c r="B399" s="172" t="s">
        <v>35</v>
      </c>
      <c r="C399" s="173" t="s">
        <v>22</v>
      </c>
      <c r="D399" s="173" t="s">
        <v>22</v>
      </c>
      <c r="E399" s="173" t="s">
        <v>22</v>
      </c>
      <c r="F399" s="173" t="s">
        <v>22</v>
      </c>
      <c r="G399" s="174" t="s">
        <v>22</v>
      </c>
      <c r="H399" s="177">
        <v>1230000</v>
      </c>
      <c r="I399" s="177">
        <v>2399600</v>
      </c>
      <c r="J399" s="177">
        <v>2399600</v>
      </c>
      <c r="K399" s="100"/>
      <c r="L399" s="100"/>
      <c r="M399" s="100"/>
      <c r="N399" s="100"/>
      <c r="O399" s="100"/>
      <c r="P399" s="100"/>
      <c r="Q399" s="100"/>
      <c r="R399" s="100"/>
      <c r="S399" s="100"/>
    </row>
    <row r="400" spans="1:19">
      <c r="A400" s="180" t="s">
        <v>48</v>
      </c>
      <c r="B400" s="172" t="s">
        <v>49</v>
      </c>
      <c r="C400" s="173" t="s">
        <v>22</v>
      </c>
      <c r="D400" s="173" t="s">
        <v>22</v>
      </c>
      <c r="E400" s="173" t="s">
        <v>22</v>
      </c>
      <c r="F400" s="173" t="s">
        <v>22</v>
      </c>
      <c r="G400" s="174" t="s">
        <v>22</v>
      </c>
      <c r="H400" s="177">
        <v>572500</v>
      </c>
      <c r="I400" s="177">
        <v>2152400</v>
      </c>
      <c r="J400" s="177">
        <v>2152400</v>
      </c>
      <c r="K400" s="100"/>
      <c r="L400" s="100"/>
      <c r="M400" s="100"/>
      <c r="N400" s="100"/>
      <c r="O400" s="100"/>
      <c r="P400" s="100"/>
      <c r="Q400" s="100"/>
      <c r="R400" s="100"/>
      <c r="S400" s="100"/>
    </row>
    <row r="401" spans="1:19">
      <c r="A401" s="179" t="s">
        <v>63</v>
      </c>
      <c r="B401" s="172" t="s">
        <v>64</v>
      </c>
      <c r="C401" s="173" t="s">
        <v>22</v>
      </c>
      <c r="D401" s="173" t="s">
        <v>22</v>
      </c>
      <c r="E401" s="173" t="s">
        <v>22</v>
      </c>
      <c r="F401" s="173" t="s">
        <v>22</v>
      </c>
      <c r="G401" s="174" t="s">
        <v>22</v>
      </c>
      <c r="H401" s="175">
        <v>5000</v>
      </c>
      <c r="I401" s="175">
        <v>45000</v>
      </c>
      <c r="J401" s="175">
        <v>45000</v>
      </c>
      <c r="K401" s="100"/>
      <c r="L401" s="100"/>
      <c r="M401" s="100"/>
      <c r="N401" s="100"/>
      <c r="O401" s="100"/>
      <c r="P401" s="100"/>
      <c r="Q401" s="100"/>
      <c r="R401" s="100"/>
      <c r="S401" s="100"/>
    </row>
    <row r="402" spans="1:19">
      <c r="A402" s="180" t="s">
        <v>65</v>
      </c>
      <c r="B402" s="172" t="s">
        <v>66</v>
      </c>
      <c r="C402" s="173" t="s">
        <v>22</v>
      </c>
      <c r="D402" s="173" t="s">
        <v>22</v>
      </c>
      <c r="E402" s="173" t="s">
        <v>22</v>
      </c>
      <c r="F402" s="173" t="s">
        <v>22</v>
      </c>
      <c r="G402" s="174" t="s">
        <v>22</v>
      </c>
      <c r="H402" s="183" t="s">
        <v>174</v>
      </c>
      <c r="I402" s="177">
        <v>15000</v>
      </c>
      <c r="J402" s="177">
        <v>15000</v>
      </c>
      <c r="K402" s="100"/>
      <c r="L402" s="100"/>
      <c r="M402" s="100"/>
      <c r="N402" s="100"/>
      <c r="O402" s="100"/>
      <c r="P402" s="100"/>
      <c r="Q402" s="100"/>
      <c r="R402" s="100"/>
      <c r="S402" s="100"/>
    </row>
    <row r="403" spans="1:19">
      <c r="A403" s="180" t="s">
        <v>67</v>
      </c>
      <c r="B403" s="172" t="s">
        <v>68</v>
      </c>
      <c r="C403" s="173" t="s">
        <v>22</v>
      </c>
      <c r="D403" s="173" t="s">
        <v>22</v>
      </c>
      <c r="E403" s="173" t="s">
        <v>22</v>
      </c>
      <c r="F403" s="173" t="s">
        <v>22</v>
      </c>
      <c r="G403" s="174" t="s">
        <v>22</v>
      </c>
      <c r="H403" s="177">
        <v>5000</v>
      </c>
      <c r="I403" s="177">
        <v>30000</v>
      </c>
      <c r="J403" s="177">
        <v>30000</v>
      </c>
      <c r="K403" s="100"/>
      <c r="L403" s="100"/>
      <c r="M403" s="100"/>
      <c r="N403" s="100"/>
      <c r="O403" s="100"/>
      <c r="P403" s="100"/>
      <c r="Q403" s="100"/>
      <c r="R403" s="100"/>
      <c r="S403" s="100"/>
    </row>
    <row r="404" spans="1:19">
      <c r="A404" s="181" t="s">
        <v>259</v>
      </c>
      <c r="B404" s="165" t="s">
        <v>260</v>
      </c>
      <c r="C404" s="160" t="s">
        <v>22</v>
      </c>
      <c r="D404" s="160" t="s">
        <v>22</v>
      </c>
      <c r="E404" s="160" t="s">
        <v>22</v>
      </c>
      <c r="F404" s="160" t="s">
        <v>260</v>
      </c>
      <c r="G404" s="161" t="s">
        <v>22</v>
      </c>
      <c r="H404" s="119">
        <v>4000000</v>
      </c>
      <c r="I404" s="119">
        <v>4000000</v>
      </c>
      <c r="J404" s="119">
        <v>4000000</v>
      </c>
      <c r="K404" s="108"/>
      <c r="L404" s="108"/>
      <c r="M404" s="108"/>
      <c r="N404" s="108"/>
      <c r="O404" s="108"/>
      <c r="P404" s="108"/>
      <c r="Q404" s="108"/>
      <c r="R404" s="108"/>
      <c r="S404" s="108"/>
    </row>
    <row r="405" spans="1:19">
      <c r="A405" s="178" t="s">
        <v>36</v>
      </c>
      <c r="B405" s="167" t="s">
        <v>37</v>
      </c>
      <c r="C405" s="168" t="s">
        <v>22</v>
      </c>
      <c r="D405" s="168" t="s">
        <v>22</v>
      </c>
      <c r="E405" s="168" t="s">
        <v>22</v>
      </c>
      <c r="F405" s="168" t="s">
        <v>22</v>
      </c>
      <c r="G405" s="169" t="s">
        <v>37</v>
      </c>
      <c r="H405" s="170">
        <v>4000000</v>
      </c>
      <c r="I405" s="170">
        <v>4000000</v>
      </c>
      <c r="J405" s="170">
        <v>4000000</v>
      </c>
      <c r="K405" s="127"/>
      <c r="L405" s="127"/>
      <c r="M405" s="127"/>
      <c r="N405" s="127"/>
      <c r="O405" s="127"/>
      <c r="P405" s="127"/>
      <c r="Q405" s="127"/>
      <c r="R405" s="127"/>
      <c r="S405" s="127"/>
    </row>
    <row r="406" spans="1:19">
      <c r="A406" s="179" t="s">
        <v>31</v>
      </c>
      <c r="B406" s="172" t="s">
        <v>32</v>
      </c>
      <c r="C406" s="173" t="s">
        <v>22</v>
      </c>
      <c r="D406" s="173" t="s">
        <v>22</v>
      </c>
      <c r="E406" s="173" t="s">
        <v>22</v>
      </c>
      <c r="F406" s="173" t="s">
        <v>22</v>
      </c>
      <c r="G406" s="174" t="s">
        <v>22</v>
      </c>
      <c r="H406" s="175">
        <v>4000000</v>
      </c>
      <c r="I406" s="175">
        <v>4000000</v>
      </c>
      <c r="J406" s="175">
        <v>4000000</v>
      </c>
      <c r="K406" s="100"/>
      <c r="L406" s="100"/>
      <c r="M406" s="100"/>
      <c r="N406" s="100"/>
      <c r="O406" s="100"/>
      <c r="P406" s="100"/>
      <c r="Q406" s="100"/>
      <c r="R406" s="100"/>
      <c r="S406" s="100"/>
    </row>
    <row r="407" spans="1:19">
      <c r="A407" s="180" t="s">
        <v>57</v>
      </c>
      <c r="B407" s="172" t="s">
        <v>58</v>
      </c>
      <c r="C407" s="173" t="s">
        <v>22</v>
      </c>
      <c r="D407" s="173" t="s">
        <v>22</v>
      </c>
      <c r="E407" s="173" t="s">
        <v>22</v>
      </c>
      <c r="F407" s="173" t="s">
        <v>22</v>
      </c>
      <c r="G407" s="174" t="s">
        <v>22</v>
      </c>
      <c r="H407" s="177">
        <v>3000000</v>
      </c>
      <c r="I407" s="177">
        <v>3000000</v>
      </c>
      <c r="J407" s="177">
        <v>3000000</v>
      </c>
      <c r="K407" s="100"/>
      <c r="L407" s="100"/>
      <c r="M407" s="100"/>
      <c r="N407" s="100"/>
      <c r="O407" s="100"/>
      <c r="P407" s="100"/>
      <c r="Q407" s="100"/>
      <c r="R407" s="100"/>
      <c r="S407" s="100"/>
    </row>
    <row r="408" spans="1:19">
      <c r="A408" s="180" t="s">
        <v>59</v>
      </c>
      <c r="B408" s="172" t="s">
        <v>60</v>
      </c>
      <c r="C408" s="173" t="s">
        <v>22</v>
      </c>
      <c r="D408" s="173" t="s">
        <v>22</v>
      </c>
      <c r="E408" s="173" t="s">
        <v>22</v>
      </c>
      <c r="F408" s="173" t="s">
        <v>22</v>
      </c>
      <c r="G408" s="174" t="s">
        <v>22</v>
      </c>
      <c r="H408" s="177">
        <v>1000000</v>
      </c>
      <c r="I408" s="177">
        <v>1000000</v>
      </c>
      <c r="J408" s="177">
        <v>1000000</v>
      </c>
      <c r="K408" s="100"/>
      <c r="L408" s="100"/>
      <c r="M408" s="100"/>
      <c r="N408" s="100"/>
      <c r="O408" s="100"/>
      <c r="P408" s="100"/>
      <c r="Q408" s="100"/>
      <c r="R408" s="100"/>
      <c r="S408" s="100"/>
    </row>
    <row r="409" spans="1:19">
      <c r="A409" s="181" t="s">
        <v>261</v>
      </c>
      <c r="B409" s="165" t="s">
        <v>262</v>
      </c>
      <c r="C409" s="160" t="s">
        <v>22</v>
      </c>
      <c r="D409" s="160" t="s">
        <v>22</v>
      </c>
      <c r="E409" s="160" t="s">
        <v>22</v>
      </c>
      <c r="F409" s="160" t="s">
        <v>262</v>
      </c>
      <c r="G409" s="161" t="s">
        <v>22</v>
      </c>
      <c r="H409" s="119">
        <v>46500</v>
      </c>
      <c r="I409" s="119">
        <v>46500</v>
      </c>
      <c r="J409" s="119">
        <v>46500</v>
      </c>
      <c r="K409" s="108"/>
      <c r="L409" s="108"/>
      <c r="M409" s="108"/>
      <c r="N409" s="108"/>
      <c r="O409" s="108"/>
      <c r="P409" s="108"/>
      <c r="Q409" s="108"/>
      <c r="R409" s="108"/>
      <c r="S409" s="108"/>
    </row>
    <row r="410" spans="1:19">
      <c r="A410" s="178" t="s">
        <v>36</v>
      </c>
      <c r="B410" s="167" t="s">
        <v>37</v>
      </c>
      <c r="C410" s="168" t="s">
        <v>22</v>
      </c>
      <c r="D410" s="168" t="s">
        <v>22</v>
      </c>
      <c r="E410" s="168" t="s">
        <v>22</v>
      </c>
      <c r="F410" s="168" t="s">
        <v>22</v>
      </c>
      <c r="G410" s="169" t="s">
        <v>37</v>
      </c>
      <c r="H410" s="170">
        <v>46500</v>
      </c>
      <c r="I410" s="170">
        <v>46500</v>
      </c>
      <c r="J410" s="170">
        <v>46500</v>
      </c>
      <c r="K410" s="127"/>
      <c r="L410" s="127"/>
      <c r="M410" s="127"/>
      <c r="N410" s="127"/>
      <c r="O410" s="127"/>
      <c r="P410" s="127"/>
      <c r="Q410" s="127"/>
      <c r="R410" s="127"/>
      <c r="S410" s="127"/>
    </row>
    <row r="411" spans="1:19">
      <c r="A411" s="179" t="s">
        <v>31</v>
      </c>
      <c r="B411" s="172" t="s">
        <v>32</v>
      </c>
      <c r="C411" s="173" t="s">
        <v>22</v>
      </c>
      <c r="D411" s="173" t="s">
        <v>22</v>
      </c>
      <c r="E411" s="173" t="s">
        <v>22</v>
      </c>
      <c r="F411" s="173" t="s">
        <v>22</v>
      </c>
      <c r="G411" s="174" t="s">
        <v>22</v>
      </c>
      <c r="H411" s="175">
        <v>46500</v>
      </c>
      <c r="I411" s="175">
        <v>46500</v>
      </c>
      <c r="J411" s="175">
        <v>46500</v>
      </c>
      <c r="K411" s="100"/>
      <c r="L411" s="100"/>
      <c r="M411" s="100"/>
      <c r="N411" s="100"/>
      <c r="O411" s="100"/>
      <c r="P411" s="100"/>
      <c r="Q411" s="100"/>
      <c r="R411" s="100"/>
      <c r="S411" s="100"/>
    </row>
    <row r="412" spans="1:19">
      <c r="A412" s="180" t="s">
        <v>57</v>
      </c>
      <c r="B412" s="172" t="s">
        <v>58</v>
      </c>
      <c r="C412" s="173" t="s">
        <v>22</v>
      </c>
      <c r="D412" s="173" t="s">
        <v>22</v>
      </c>
      <c r="E412" s="173" t="s">
        <v>22</v>
      </c>
      <c r="F412" s="173" t="s">
        <v>22</v>
      </c>
      <c r="G412" s="174" t="s">
        <v>22</v>
      </c>
      <c r="H412" s="177">
        <v>46500</v>
      </c>
      <c r="I412" s="177">
        <v>46500</v>
      </c>
      <c r="J412" s="177">
        <v>46500</v>
      </c>
      <c r="K412" s="100"/>
      <c r="L412" s="100"/>
      <c r="M412" s="100"/>
      <c r="N412" s="100"/>
      <c r="O412" s="100"/>
      <c r="P412" s="100"/>
      <c r="Q412" s="100"/>
      <c r="R412" s="100"/>
      <c r="S412" s="100"/>
    </row>
    <row r="413" spans="1:19">
      <c r="A413" s="182" t="s">
        <v>263</v>
      </c>
      <c r="B413" s="163" t="s">
        <v>264</v>
      </c>
      <c r="C413" s="160" t="s">
        <v>22</v>
      </c>
      <c r="D413" s="160" t="s">
        <v>22</v>
      </c>
      <c r="E413" s="160" t="s">
        <v>264</v>
      </c>
      <c r="F413" s="160" t="s">
        <v>22</v>
      </c>
      <c r="G413" s="161" t="s">
        <v>22</v>
      </c>
      <c r="H413" s="119">
        <v>84372372</v>
      </c>
      <c r="I413" s="119">
        <v>81877878</v>
      </c>
      <c r="J413" s="119">
        <v>82850905</v>
      </c>
      <c r="K413" s="108"/>
      <c r="L413" s="108"/>
      <c r="M413" s="108"/>
      <c r="N413" s="108"/>
      <c r="O413" s="108"/>
      <c r="P413" s="108"/>
      <c r="Q413" s="108"/>
      <c r="R413" s="108"/>
      <c r="S413" s="108"/>
    </row>
    <row r="414" spans="1:19">
      <c r="A414" s="181" t="s">
        <v>265</v>
      </c>
      <c r="B414" s="165" t="s">
        <v>266</v>
      </c>
      <c r="C414" s="160" t="s">
        <v>22</v>
      </c>
      <c r="D414" s="160" t="s">
        <v>22</v>
      </c>
      <c r="E414" s="160" t="s">
        <v>22</v>
      </c>
      <c r="F414" s="160" t="s">
        <v>266</v>
      </c>
      <c r="G414" s="161" t="s">
        <v>22</v>
      </c>
      <c r="H414" s="119">
        <v>1362328</v>
      </c>
      <c r="I414" s="119">
        <v>1362328</v>
      </c>
      <c r="J414" s="119">
        <v>1362328</v>
      </c>
      <c r="K414" s="108"/>
      <c r="L414" s="108"/>
      <c r="M414" s="108"/>
      <c r="N414" s="108"/>
      <c r="O414" s="108"/>
      <c r="P414" s="108"/>
      <c r="Q414" s="108"/>
      <c r="R414" s="108"/>
      <c r="S414" s="108"/>
    </row>
    <row r="415" spans="1:19">
      <c r="A415" s="178" t="s">
        <v>36</v>
      </c>
      <c r="B415" s="167" t="s">
        <v>37</v>
      </c>
      <c r="C415" s="168" t="s">
        <v>22</v>
      </c>
      <c r="D415" s="168" t="s">
        <v>22</v>
      </c>
      <c r="E415" s="168" t="s">
        <v>22</v>
      </c>
      <c r="F415" s="168" t="s">
        <v>22</v>
      </c>
      <c r="G415" s="169" t="s">
        <v>37</v>
      </c>
      <c r="H415" s="170">
        <v>35098</v>
      </c>
      <c r="I415" s="170">
        <v>35098</v>
      </c>
      <c r="J415" s="170">
        <v>35098</v>
      </c>
      <c r="K415" s="127"/>
      <c r="L415" s="127"/>
      <c r="M415" s="127"/>
      <c r="N415" s="127"/>
      <c r="O415" s="127"/>
      <c r="P415" s="127"/>
      <c r="Q415" s="127"/>
      <c r="R415" s="127"/>
      <c r="S415" s="127"/>
    </row>
    <row r="416" spans="1:19">
      <c r="A416" s="179" t="s">
        <v>31</v>
      </c>
      <c r="B416" s="172" t="s">
        <v>32</v>
      </c>
      <c r="C416" s="173" t="s">
        <v>22</v>
      </c>
      <c r="D416" s="173" t="s">
        <v>22</v>
      </c>
      <c r="E416" s="173" t="s">
        <v>22</v>
      </c>
      <c r="F416" s="173" t="s">
        <v>22</v>
      </c>
      <c r="G416" s="174" t="s">
        <v>22</v>
      </c>
      <c r="H416" s="175">
        <v>35098</v>
      </c>
      <c r="I416" s="175">
        <v>35098</v>
      </c>
      <c r="J416" s="175">
        <v>35098</v>
      </c>
      <c r="K416" s="100"/>
      <c r="L416" s="100"/>
      <c r="M416" s="100"/>
      <c r="N416" s="100"/>
      <c r="O416" s="100"/>
      <c r="P416" s="100"/>
      <c r="Q416" s="100"/>
      <c r="R416" s="100"/>
      <c r="S416" s="100"/>
    </row>
    <row r="417" spans="1:19">
      <c r="A417" s="180" t="s">
        <v>59</v>
      </c>
      <c r="B417" s="172" t="s">
        <v>60</v>
      </c>
      <c r="C417" s="173" t="s">
        <v>22</v>
      </c>
      <c r="D417" s="173" t="s">
        <v>22</v>
      </c>
      <c r="E417" s="173" t="s">
        <v>22</v>
      </c>
      <c r="F417" s="173" t="s">
        <v>22</v>
      </c>
      <c r="G417" s="174" t="s">
        <v>22</v>
      </c>
      <c r="H417" s="177">
        <v>35098</v>
      </c>
      <c r="I417" s="177">
        <v>35098</v>
      </c>
      <c r="J417" s="177">
        <v>35098</v>
      </c>
      <c r="K417" s="100"/>
      <c r="L417" s="100"/>
      <c r="M417" s="100"/>
      <c r="N417" s="100"/>
      <c r="O417" s="100"/>
      <c r="P417" s="100"/>
      <c r="Q417" s="100"/>
      <c r="R417" s="100"/>
      <c r="S417" s="100"/>
    </row>
    <row r="418" spans="1:19">
      <c r="A418" s="178" t="s">
        <v>38</v>
      </c>
      <c r="B418" s="167" t="s">
        <v>39</v>
      </c>
      <c r="C418" s="168" t="s">
        <v>22</v>
      </c>
      <c r="D418" s="168" t="s">
        <v>22</v>
      </c>
      <c r="E418" s="168" t="s">
        <v>22</v>
      </c>
      <c r="F418" s="168" t="s">
        <v>22</v>
      </c>
      <c r="G418" s="169" t="s">
        <v>39</v>
      </c>
      <c r="H418" s="170">
        <v>398169</v>
      </c>
      <c r="I418" s="170">
        <v>398169</v>
      </c>
      <c r="J418" s="170">
        <v>398169</v>
      </c>
      <c r="K418" s="127"/>
      <c r="L418" s="127"/>
      <c r="M418" s="127"/>
      <c r="N418" s="127"/>
      <c r="O418" s="127"/>
      <c r="P418" s="127"/>
      <c r="Q418" s="127"/>
      <c r="R418" s="127"/>
      <c r="S418" s="127"/>
    </row>
    <row r="419" spans="1:19">
      <c r="A419" s="179" t="s">
        <v>31</v>
      </c>
      <c r="B419" s="172" t="s">
        <v>32</v>
      </c>
      <c r="C419" s="173" t="s">
        <v>22</v>
      </c>
      <c r="D419" s="173" t="s">
        <v>22</v>
      </c>
      <c r="E419" s="173" t="s">
        <v>22</v>
      </c>
      <c r="F419" s="173" t="s">
        <v>22</v>
      </c>
      <c r="G419" s="174" t="s">
        <v>22</v>
      </c>
      <c r="H419" s="175">
        <v>398169</v>
      </c>
      <c r="I419" s="175">
        <v>398169</v>
      </c>
      <c r="J419" s="175">
        <v>398169</v>
      </c>
      <c r="K419" s="100"/>
      <c r="L419" s="100"/>
      <c r="M419" s="100"/>
      <c r="N419" s="100"/>
      <c r="O419" s="100"/>
      <c r="P419" s="100"/>
      <c r="Q419" s="100"/>
      <c r="R419" s="100"/>
      <c r="S419" s="100"/>
    </row>
    <row r="420" spans="1:19">
      <c r="A420" s="180" t="s">
        <v>59</v>
      </c>
      <c r="B420" s="172" t="s">
        <v>60</v>
      </c>
      <c r="C420" s="173" t="s">
        <v>22</v>
      </c>
      <c r="D420" s="173" t="s">
        <v>22</v>
      </c>
      <c r="E420" s="173" t="s">
        <v>22</v>
      </c>
      <c r="F420" s="173" t="s">
        <v>22</v>
      </c>
      <c r="G420" s="174" t="s">
        <v>22</v>
      </c>
      <c r="H420" s="177">
        <v>398169</v>
      </c>
      <c r="I420" s="177">
        <v>398169</v>
      </c>
      <c r="J420" s="177">
        <v>398169</v>
      </c>
      <c r="K420" s="100"/>
      <c r="L420" s="100"/>
      <c r="M420" s="100"/>
      <c r="N420" s="100"/>
      <c r="O420" s="100"/>
      <c r="P420" s="100"/>
      <c r="Q420" s="100"/>
      <c r="R420" s="100"/>
      <c r="S420" s="100"/>
    </row>
    <row r="421" spans="1:19">
      <c r="A421" s="178" t="s">
        <v>267</v>
      </c>
      <c r="B421" s="167" t="s">
        <v>268</v>
      </c>
      <c r="C421" s="168" t="s">
        <v>22</v>
      </c>
      <c r="D421" s="168" t="s">
        <v>22</v>
      </c>
      <c r="E421" s="168" t="s">
        <v>22</v>
      </c>
      <c r="F421" s="168" t="s">
        <v>22</v>
      </c>
      <c r="G421" s="169" t="s">
        <v>269</v>
      </c>
      <c r="H421" s="170">
        <v>929061</v>
      </c>
      <c r="I421" s="170">
        <v>929061</v>
      </c>
      <c r="J421" s="170">
        <v>929061</v>
      </c>
      <c r="K421" s="127"/>
      <c r="L421" s="127"/>
      <c r="M421" s="127"/>
      <c r="N421" s="127"/>
      <c r="O421" s="127"/>
      <c r="P421" s="127"/>
      <c r="Q421" s="127"/>
      <c r="R421" s="127"/>
      <c r="S421" s="127"/>
    </row>
    <row r="422" spans="1:19">
      <c r="A422" s="179" t="s">
        <v>31</v>
      </c>
      <c r="B422" s="172" t="s">
        <v>32</v>
      </c>
      <c r="C422" s="173" t="s">
        <v>22</v>
      </c>
      <c r="D422" s="173" t="s">
        <v>22</v>
      </c>
      <c r="E422" s="173" t="s">
        <v>22</v>
      </c>
      <c r="F422" s="173" t="s">
        <v>22</v>
      </c>
      <c r="G422" s="174" t="s">
        <v>22</v>
      </c>
      <c r="H422" s="175">
        <v>929061</v>
      </c>
      <c r="I422" s="175">
        <v>929061</v>
      </c>
      <c r="J422" s="175">
        <v>929061</v>
      </c>
      <c r="K422" s="100"/>
      <c r="L422" s="100"/>
      <c r="M422" s="100"/>
      <c r="N422" s="100"/>
      <c r="O422" s="100"/>
      <c r="P422" s="100"/>
      <c r="Q422" s="100"/>
      <c r="R422" s="100"/>
      <c r="S422" s="100"/>
    </row>
    <row r="423" spans="1:19">
      <c r="A423" s="180" t="s">
        <v>59</v>
      </c>
      <c r="B423" s="172" t="s">
        <v>60</v>
      </c>
      <c r="C423" s="173" t="s">
        <v>22</v>
      </c>
      <c r="D423" s="173" t="s">
        <v>22</v>
      </c>
      <c r="E423" s="173" t="s">
        <v>22</v>
      </c>
      <c r="F423" s="173" t="s">
        <v>22</v>
      </c>
      <c r="G423" s="174" t="s">
        <v>22</v>
      </c>
      <c r="H423" s="177">
        <v>929061</v>
      </c>
      <c r="I423" s="177">
        <v>929061</v>
      </c>
      <c r="J423" s="177">
        <v>929061</v>
      </c>
      <c r="K423" s="100"/>
      <c r="L423" s="100"/>
      <c r="M423" s="100"/>
      <c r="N423" s="100"/>
      <c r="O423" s="100"/>
      <c r="P423" s="100"/>
      <c r="Q423" s="100"/>
      <c r="R423" s="100"/>
      <c r="S423" s="100"/>
    </row>
    <row r="424" spans="1:19">
      <c r="A424" s="181" t="s">
        <v>270</v>
      </c>
      <c r="B424" s="165" t="s">
        <v>271</v>
      </c>
      <c r="C424" s="160" t="s">
        <v>22</v>
      </c>
      <c r="D424" s="160" t="s">
        <v>22</v>
      </c>
      <c r="E424" s="160" t="s">
        <v>22</v>
      </c>
      <c r="F424" s="160" t="s">
        <v>271</v>
      </c>
      <c r="G424" s="161" t="s">
        <v>22</v>
      </c>
      <c r="H424" s="119">
        <v>241327</v>
      </c>
      <c r="I424" s="119">
        <v>241327</v>
      </c>
      <c r="J424" s="119">
        <v>241327</v>
      </c>
      <c r="K424" s="108"/>
      <c r="L424" s="108"/>
      <c r="M424" s="108"/>
      <c r="N424" s="108"/>
      <c r="O424" s="108"/>
      <c r="P424" s="108"/>
      <c r="Q424" s="108"/>
      <c r="R424" s="108"/>
      <c r="S424" s="108"/>
    </row>
    <row r="425" spans="1:19">
      <c r="A425" s="178" t="s">
        <v>51</v>
      </c>
      <c r="B425" s="167" t="s">
        <v>52</v>
      </c>
      <c r="C425" s="168" t="s">
        <v>22</v>
      </c>
      <c r="D425" s="168" t="s">
        <v>22</v>
      </c>
      <c r="E425" s="168" t="s">
        <v>22</v>
      </c>
      <c r="F425" s="168" t="s">
        <v>22</v>
      </c>
      <c r="G425" s="169" t="s">
        <v>52</v>
      </c>
      <c r="H425" s="170">
        <v>241327</v>
      </c>
      <c r="I425" s="170">
        <v>241327</v>
      </c>
      <c r="J425" s="170">
        <v>241327</v>
      </c>
      <c r="K425" s="127"/>
      <c r="L425" s="127"/>
      <c r="M425" s="127"/>
      <c r="N425" s="127"/>
      <c r="O425" s="127"/>
      <c r="P425" s="127"/>
      <c r="Q425" s="127"/>
      <c r="R425" s="127"/>
      <c r="S425" s="127"/>
    </row>
    <row r="426" spans="1:19">
      <c r="A426" s="179" t="s">
        <v>31</v>
      </c>
      <c r="B426" s="172" t="s">
        <v>32</v>
      </c>
      <c r="C426" s="173" t="s">
        <v>22</v>
      </c>
      <c r="D426" s="173" t="s">
        <v>22</v>
      </c>
      <c r="E426" s="173" t="s">
        <v>22</v>
      </c>
      <c r="F426" s="173" t="s">
        <v>22</v>
      </c>
      <c r="G426" s="174" t="s">
        <v>22</v>
      </c>
      <c r="H426" s="175">
        <v>241327</v>
      </c>
      <c r="I426" s="175">
        <v>241327</v>
      </c>
      <c r="J426" s="175">
        <v>241327</v>
      </c>
      <c r="K426" s="100"/>
      <c r="L426" s="100"/>
      <c r="M426" s="100"/>
      <c r="N426" s="100"/>
      <c r="O426" s="100"/>
      <c r="P426" s="100"/>
      <c r="Q426" s="100"/>
      <c r="R426" s="100"/>
      <c r="S426" s="100"/>
    </row>
    <row r="427" spans="1:19">
      <c r="A427" s="180" t="s">
        <v>48</v>
      </c>
      <c r="B427" s="172" t="s">
        <v>49</v>
      </c>
      <c r="C427" s="173" t="s">
        <v>22</v>
      </c>
      <c r="D427" s="173" t="s">
        <v>22</v>
      </c>
      <c r="E427" s="173" t="s">
        <v>22</v>
      </c>
      <c r="F427" s="173" t="s">
        <v>22</v>
      </c>
      <c r="G427" s="174" t="s">
        <v>22</v>
      </c>
      <c r="H427" s="177">
        <v>241327</v>
      </c>
      <c r="I427" s="177">
        <v>241327</v>
      </c>
      <c r="J427" s="177">
        <v>241327</v>
      </c>
      <c r="K427" s="100"/>
      <c r="L427" s="100"/>
      <c r="M427" s="100"/>
      <c r="N427" s="100"/>
      <c r="O427" s="100"/>
      <c r="P427" s="100"/>
      <c r="Q427" s="100"/>
      <c r="R427" s="100"/>
      <c r="S427" s="100"/>
    </row>
    <row r="428" spans="1:19">
      <c r="A428" s="181" t="s">
        <v>272</v>
      </c>
      <c r="B428" s="165" t="s">
        <v>273</v>
      </c>
      <c r="C428" s="160" t="s">
        <v>22</v>
      </c>
      <c r="D428" s="160" t="s">
        <v>22</v>
      </c>
      <c r="E428" s="160" t="s">
        <v>22</v>
      </c>
      <c r="F428" s="160" t="s">
        <v>273</v>
      </c>
      <c r="G428" s="161" t="s">
        <v>22</v>
      </c>
      <c r="H428" s="119">
        <v>651130</v>
      </c>
      <c r="I428" s="119">
        <v>651130</v>
      </c>
      <c r="J428" s="119">
        <v>651130</v>
      </c>
      <c r="K428" s="108"/>
      <c r="L428" s="108"/>
      <c r="M428" s="108"/>
      <c r="N428" s="108"/>
      <c r="O428" s="108"/>
      <c r="P428" s="108"/>
      <c r="Q428" s="108"/>
      <c r="R428" s="108"/>
      <c r="S428" s="108"/>
    </row>
    <row r="429" spans="1:19">
      <c r="A429" s="178" t="s">
        <v>36</v>
      </c>
      <c r="B429" s="167" t="s">
        <v>37</v>
      </c>
      <c r="C429" s="168" t="s">
        <v>22</v>
      </c>
      <c r="D429" s="168" t="s">
        <v>22</v>
      </c>
      <c r="E429" s="168" t="s">
        <v>22</v>
      </c>
      <c r="F429" s="168" t="s">
        <v>22</v>
      </c>
      <c r="G429" s="169" t="s">
        <v>37</v>
      </c>
      <c r="H429" s="170">
        <v>400000</v>
      </c>
      <c r="I429" s="170">
        <v>400000</v>
      </c>
      <c r="J429" s="170">
        <v>400000</v>
      </c>
      <c r="K429" s="127"/>
      <c r="L429" s="127"/>
      <c r="M429" s="127"/>
      <c r="N429" s="127"/>
      <c r="O429" s="127"/>
      <c r="P429" s="127"/>
      <c r="Q429" s="127"/>
      <c r="R429" s="127"/>
      <c r="S429" s="127"/>
    </row>
    <row r="430" spans="1:19">
      <c r="A430" s="179" t="s">
        <v>31</v>
      </c>
      <c r="B430" s="172" t="s">
        <v>32</v>
      </c>
      <c r="C430" s="173" t="s">
        <v>22</v>
      </c>
      <c r="D430" s="173" t="s">
        <v>22</v>
      </c>
      <c r="E430" s="173" t="s">
        <v>22</v>
      </c>
      <c r="F430" s="173" t="s">
        <v>22</v>
      </c>
      <c r="G430" s="174" t="s">
        <v>22</v>
      </c>
      <c r="H430" s="175">
        <v>400000</v>
      </c>
      <c r="I430" s="175">
        <v>400000</v>
      </c>
      <c r="J430" s="175">
        <v>400000</v>
      </c>
      <c r="K430" s="100"/>
      <c r="L430" s="100"/>
      <c r="M430" s="100"/>
      <c r="N430" s="100"/>
      <c r="O430" s="100"/>
      <c r="P430" s="100"/>
      <c r="Q430" s="100"/>
      <c r="R430" s="100"/>
      <c r="S430" s="100"/>
    </row>
    <row r="431" spans="1:19">
      <c r="A431" s="180" t="s">
        <v>59</v>
      </c>
      <c r="B431" s="172" t="s">
        <v>60</v>
      </c>
      <c r="C431" s="173" t="s">
        <v>22</v>
      </c>
      <c r="D431" s="173" t="s">
        <v>22</v>
      </c>
      <c r="E431" s="173" t="s">
        <v>22</v>
      </c>
      <c r="F431" s="173" t="s">
        <v>22</v>
      </c>
      <c r="G431" s="174" t="s">
        <v>22</v>
      </c>
      <c r="H431" s="177">
        <v>400000</v>
      </c>
      <c r="I431" s="177">
        <v>400000</v>
      </c>
      <c r="J431" s="177">
        <v>400000</v>
      </c>
      <c r="K431" s="100"/>
      <c r="L431" s="100"/>
      <c r="M431" s="100"/>
      <c r="N431" s="100"/>
      <c r="O431" s="100"/>
      <c r="P431" s="100"/>
      <c r="Q431" s="100"/>
      <c r="R431" s="100"/>
      <c r="S431" s="100"/>
    </row>
    <row r="432" spans="1:19">
      <c r="A432" s="178" t="s">
        <v>51</v>
      </c>
      <c r="B432" s="167" t="s">
        <v>52</v>
      </c>
      <c r="C432" s="168" t="s">
        <v>22</v>
      </c>
      <c r="D432" s="168" t="s">
        <v>22</v>
      </c>
      <c r="E432" s="168" t="s">
        <v>22</v>
      </c>
      <c r="F432" s="168" t="s">
        <v>22</v>
      </c>
      <c r="G432" s="169" t="s">
        <v>52</v>
      </c>
      <c r="H432" s="170">
        <v>251130</v>
      </c>
      <c r="I432" s="170">
        <v>251130</v>
      </c>
      <c r="J432" s="170">
        <v>251130</v>
      </c>
      <c r="K432" s="127"/>
      <c r="L432" s="127"/>
      <c r="M432" s="127"/>
      <c r="N432" s="127"/>
      <c r="O432" s="127"/>
      <c r="P432" s="127"/>
      <c r="Q432" s="127"/>
      <c r="R432" s="127"/>
      <c r="S432" s="127"/>
    </row>
    <row r="433" spans="1:19">
      <c r="A433" s="179" t="s">
        <v>31</v>
      </c>
      <c r="B433" s="172" t="s">
        <v>32</v>
      </c>
      <c r="C433" s="173" t="s">
        <v>22</v>
      </c>
      <c r="D433" s="173" t="s">
        <v>22</v>
      </c>
      <c r="E433" s="173" t="s">
        <v>22</v>
      </c>
      <c r="F433" s="173" t="s">
        <v>22</v>
      </c>
      <c r="G433" s="174" t="s">
        <v>22</v>
      </c>
      <c r="H433" s="175">
        <v>251130</v>
      </c>
      <c r="I433" s="175">
        <v>251130</v>
      </c>
      <c r="J433" s="175">
        <v>251130</v>
      </c>
      <c r="K433" s="100"/>
      <c r="L433" s="100"/>
      <c r="M433" s="100"/>
      <c r="N433" s="100"/>
      <c r="O433" s="100"/>
      <c r="P433" s="100"/>
      <c r="Q433" s="100"/>
      <c r="R433" s="100"/>
      <c r="S433" s="100"/>
    </row>
    <row r="434" spans="1:19">
      <c r="A434" s="180" t="s">
        <v>48</v>
      </c>
      <c r="B434" s="172" t="s">
        <v>49</v>
      </c>
      <c r="C434" s="173" t="s">
        <v>22</v>
      </c>
      <c r="D434" s="173" t="s">
        <v>22</v>
      </c>
      <c r="E434" s="173" t="s">
        <v>22</v>
      </c>
      <c r="F434" s="173" t="s">
        <v>22</v>
      </c>
      <c r="G434" s="174" t="s">
        <v>22</v>
      </c>
      <c r="H434" s="177">
        <v>51130</v>
      </c>
      <c r="I434" s="177">
        <v>51130</v>
      </c>
      <c r="J434" s="177">
        <v>51130</v>
      </c>
      <c r="K434" s="100"/>
      <c r="L434" s="100"/>
      <c r="M434" s="100"/>
      <c r="N434" s="100"/>
      <c r="O434" s="100"/>
      <c r="P434" s="100"/>
      <c r="Q434" s="100"/>
      <c r="R434" s="100"/>
      <c r="S434" s="100"/>
    </row>
    <row r="435" spans="1:19">
      <c r="A435" s="180" t="s">
        <v>59</v>
      </c>
      <c r="B435" s="172" t="s">
        <v>60</v>
      </c>
      <c r="C435" s="173" t="s">
        <v>22</v>
      </c>
      <c r="D435" s="173" t="s">
        <v>22</v>
      </c>
      <c r="E435" s="173" t="s">
        <v>22</v>
      </c>
      <c r="F435" s="173" t="s">
        <v>22</v>
      </c>
      <c r="G435" s="174" t="s">
        <v>22</v>
      </c>
      <c r="H435" s="177">
        <v>200000</v>
      </c>
      <c r="I435" s="177">
        <v>200000</v>
      </c>
      <c r="J435" s="177">
        <v>200000</v>
      </c>
      <c r="K435" s="100"/>
      <c r="L435" s="100"/>
      <c r="M435" s="100"/>
      <c r="N435" s="100"/>
      <c r="O435" s="100"/>
      <c r="P435" s="100"/>
      <c r="Q435" s="100"/>
      <c r="R435" s="100"/>
      <c r="S435" s="100"/>
    </row>
    <row r="436" spans="1:19">
      <c r="A436" s="181" t="s">
        <v>274</v>
      </c>
      <c r="B436" s="165" t="s">
        <v>275</v>
      </c>
      <c r="C436" s="160" t="s">
        <v>22</v>
      </c>
      <c r="D436" s="160" t="s">
        <v>22</v>
      </c>
      <c r="E436" s="160" t="s">
        <v>22</v>
      </c>
      <c r="F436" s="160" t="s">
        <v>275</v>
      </c>
      <c r="G436" s="161" t="s">
        <v>22</v>
      </c>
      <c r="H436" s="119">
        <v>6520842</v>
      </c>
      <c r="I436" s="119">
        <v>6520842</v>
      </c>
      <c r="J436" s="119">
        <v>7520842</v>
      </c>
      <c r="K436" s="108"/>
      <c r="L436" s="108"/>
      <c r="M436" s="108"/>
      <c r="N436" s="108"/>
      <c r="O436" s="108"/>
      <c r="P436" s="108"/>
      <c r="Q436" s="108"/>
      <c r="R436" s="108"/>
      <c r="S436" s="108"/>
    </row>
    <row r="437" spans="1:19">
      <c r="A437" s="178" t="s">
        <v>36</v>
      </c>
      <c r="B437" s="167" t="s">
        <v>37</v>
      </c>
      <c r="C437" s="168" t="s">
        <v>22</v>
      </c>
      <c r="D437" s="168" t="s">
        <v>22</v>
      </c>
      <c r="E437" s="168" t="s">
        <v>22</v>
      </c>
      <c r="F437" s="168" t="s">
        <v>22</v>
      </c>
      <c r="G437" s="169" t="s">
        <v>37</v>
      </c>
      <c r="H437" s="170">
        <v>4600000</v>
      </c>
      <c r="I437" s="170">
        <v>4600000</v>
      </c>
      <c r="J437" s="170">
        <v>5600000</v>
      </c>
      <c r="K437" s="127"/>
      <c r="L437" s="127"/>
      <c r="M437" s="127"/>
      <c r="N437" s="127"/>
      <c r="O437" s="127"/>
      <c r="P437" s="127"/>
      <c r="Q437" s="127"/>
      <c r="R437" s="127"/>
      <c r="S437" s="127"/>
    </row>
    <row r="438" spans="1:19">
      <c r="A438" s="179" t="s">
        <v>31</v>
      </c>
      <c r="B438" s="172" t="s">
        <v>32</v>
      </c>
      <c r="C438" s="173" t="s">
        <v>22</v>
      </c>
      <c r="D438" s="173" t="s">
        <v>22</v>
      </c>
      <c r="E438" s="173" t="s">
        <v>22</v>
      </c>
      <c r="F438" s="173" t="s">
        <v>22</v>
      </c>
      <c r="G438" s="174" t="s">
        <v>22</v>
      </c>
      <c r="H438" s="175">
        <v>4600000</v>
      </c>
      <c r="I438" s="175">
        <v>4600000</v>
      </c>
      <c r="J438" s="175">
        <v>5600000</v>
      </c>
      <c r="K438" s="100"/>
      <c r="L438" s="100"/>
      <c r="M438" s="100"/>
      <c r="N438" s="100"/>
      <c r="O438" s="100"/>
      <c r="P438" s="100"/>
      <c r="Q438" s="100"/>
      <c r="R438" s="100"/>
      <c r="S438" s="100"/>
    </row>
    <row r="439" spans="1:19">
      <c r="A439" s="180" t="s">
        <v>57</v>
      </c>
      <c r="B439" s="172" t="s">
        <v>58</v>
      </c>
      <c r="C439" s="173" t="s">
        <v>22</v>
      </c>
      <c r="D439" s="173" t="s">
        <v>22</v>
      </c>
      <c r="E439" s="173" t="s">
        <v>22</v>
      </c>
      <c r="F439" s="173" t="s">
        <v>22</v>
      </c>
      <c r="G439" s="174" t="s">
        <v>22</v>
      </c>
      <c r="H439" s="177">
        <v>4600000</v>
      </c>
      <c r="I439" s="177">
        <v>4600000</v>
      </c>
      <c r="J439" s="177">
        <v>5600000</v>
      </c>
      <c r="K439" s="100"/>
      <c r="L439" s="100"/>
      <c r="M439" s="100"/>
      <c r="N439" s="100"/>
      <c r="O439" s="100"/>
      <c r="P439" s="100"/>
      <c r="Q439" s="100"/>
      <c r="R439" s="100"/>
      <c r="S439" s="100"/>
    </row>
    <row r="440" spans="1:19">
      <c r="A440" s="178" t="s">
        <v>51</v>
      </c>
      <c r="B440" s="167" t="s">
        <v>52</v>
      </c>
      <c r="C440" s="168" t="s">
        <v>22</v>
      </c>
      <c r="D440" s="168" t="s">
        <v>22</v>
      </c>
      <c r="E440" s="168" t="s">
        <v>22</v>
      </c>
      <c r="F440" s="168" t="s">
        <v>22</v>
      </c>
      <c r="G440" s="169" t="s">
        <v>52</v>
      </c>
      <c r="H440" s="170">
        <v>1920842</v>
      </c>
      <c r="I440" s="170">
        <v>1920842</v>
      </c>
      <c r="J440" s="170">
        <v>1920842</v>
      </c>
      <c r="K440" s="127"/>
      <c r="L440" s="127"/>
      <c r="M440" s="127"/>
      <c r="N440" s="127"/>
      <c r="O440" s="127"/>
      <c r="P440" s="127"/>
      <c r="Q440" s="127"/>
      <c r="R440" s="127"/>
      <c r="S440" s="127"/>
    </row>
    <row r="441" spans="1:19">
      <c r="A441" s="179" t="s">
        <v>31</v>
      </c>
      <c r="B441" s="172" t="s">
        <v>32</v>
      </c>
      <c r="C441" s="173" t="s">
        <v>22</v>
      </c>
      <c r="D441" s="173" t="s">
        <v>22</v>
      </c>
      <c r="E441" s="173" t="s">
        <v>22</v>
      </c>
      <c r="F441" s="173" t="s">
        <v>22</v>
      </c>
      <c r="G441" s="174" t="s">
        <v>22</v>
      </c>
      <c r="H441" s="175">
        <v>1920842</v>
      </c>
      <c r="I441" s="175">
        <v>1920842</v>
      </c>
      <c r="J441" s="175">
        <v>1920842</v>
      </c>
      <c r="K441" s="100"/>
      <c r="L441" s="100"/>
      <c r="M441" s="100"/>
      <c r="N441" s="100"/>
      <c r="O441" s="100"/>
      <c r="P441" s="100"/>
      <c r="Q441" s="100"/>
      <c r="R441" s="100"/>
      <c r="S441" s="100"/>
    </row>
    <row r="442" spans="1:19">
      <c r="A442" s="180" t="s">
        <v>57</v>
      </c>
      <c r="B442" s="172" t="s">
        <v>58</v>
      </c>
      <c r="C442" s="173" t="s">
        <v>22</v>
      </c>
      <c r="D442" s="173" t="s">
        <v>22</v>
      </c>
      <c r="E442" s="173" t="s">
        <v>22</v>
      </c>
      <c r="F442" s="173" t="s">
        <v>22</v>
      </c>
      <c r="G442" s="174" t="s">
        <v>22</v>
      </c>
      <c r="H442" s="177">
        <v>1920842</v>
      </c>
      <c r="I442" s="177">
        <v>1920842</v>
      </c>
      <c r="J442" s="177">
        <v>1920842</v>
      </c>
      <c r="K442" s="100"/>
      <c r="L442" s="100"/>
      <c r="M442" s="100"/>
      <c r="N442" s="100"/>
      <c r="O442" s="100"/>
      <c r="P442" s="100"/>
      <c r="Q442" s="100"/>
      <c r="R442" s="100"/>
      <c r="S442" s="100"/>
    </row>
    <row r="443" spans="1:19">
      <c r="A443" s="181" t="s">
        <v>276</v>
      </c>
      <c r="B443" s="165" t="s">
        <v>277</v>
      </c>
      <c r="C443" s="160" t="s">
        <v>22</v>
      </c>
      <c r="D443" s="160" t="s">
        <v>22</v>
      </c>
      <c r="E443" s="160" t="s">
        <v>22</v>
      </c>
      <c r="F443" s="160" t="s">
        <v>277</v>
      </c>
      <c r="G443" s="161" t="s">
        <v>22</v>
      </c>
      <c r="H443" s="119">
        <v>67273798</v>
      </c>
      <c r="I443" s="119">
        <v>64773800</v>
      </c>
      <c r="J443" s="119">
        <v>64773799</v>
      </c>
      <c r="K443" s="108"/>
      <c r="L443" s="108"/>
      <c r="M443" s="108"/>
      <c r="N443" s="108"/>
      <c r="O443" s="108"/>
      <c r="P443" s="108"/>
      <c r="Q443" s="108"/>
      <c r="R443" s="108"/>
      <c r="S443" s="108"/>
    </row>
    <row r="444" spans="1:19">
      <c r="A444" s="178" t="s">
        <v>36</v>
      </c>
      <c r="B444" s="167" t="s">
        <v>37</v>
      </c>
      <c r="C444" s="168" t="s">
        <v>22</v>
      </c>
      <c r="D444" s="168" t="s">
        <v>22</v>
      </c>
      <c r="E444" s="168" t="s">
        <v>22</v>
      </c>
      <c r="F444" s="168" t="s">
        <v>22</v>
      </c>
      <c r="G444" s="169" t="s">
        <v>37</v>
      </c>
      <c r="H444" s="170"/>
      <c r="I444" s="170">
        <v>6000000</v>
      </c>
      <c r="J444" s="170">
        <v>6000000</v>
      </c>
      <c r="K444" s="127"/>
      <c r="L444" s="127"/>
      <c r="M444" s="127"/>
      <c r="N444" s="127"/>
      <c r="O444" s="127"/>
      <c r="P444" s="127"/>
      <c r="Q444" s="127"/>
      <c r="R444" s="127"/>
      <c r="S444" s="127"/>
    </row>
    <row r="445" spans="1:19">
      <c r="A445" s="179" t="s">
        <v>63</v>
      </c>
      <c r="B445" s="172" t="s">
        <v>64</v>
      </c>
      <c r="C445" s="173" t="s">
        <v>22</v>
      </c>
      <c r="D445" s="173" t="s">
        <v>22</v>
      </c>
      <c r="E445" s="173" t="s">
        <v>22</v>
      </c>
      <c r="F445" s="173" t="s">
        <v>22</v>
      </c>
      <c r="G445" s="174" t="s">
        <v>22</v>
      </c>
      <c r="H445" s="175"/>
      <c r="I445" s="175">
        <v>6000000</v>
      </c>
      <c r="J445" s="175">
        <v>6000000</v>
      </c>
      <c r="K445" s="100"/>
      <c r="L445" s="100"/>
      <c r="M445" s="100"/>
      <c r="N445" s="100"/>
      <c r="O445" s="100"/>
      <c r="P445" s="100"/>
      <c r="Q445" s="100"/>
      <c r="R445" s="100"/>
      <c r="S445" s="100"/>
    </row>
    <row r="446" spans="1:19">
      <c r="A446" s="180" t="s">
        <v>67</v>
      </c>
      <c r="B446" s="172" t="s">
        <v>68</v>
      </c>
      <c r="C446" s="173" t="s">
        <v>22</v>
      </c>
      <c r="D446" s="173" t="s">
        <v>22</v>
      </c>
      <c r="E446" s="173" t="s">
        <v>22</v>
      </c>
      <c r="F446" s="173" t="s">
        <v>22</v>
      </c>
      <c r="G446" s="174" t="s">
        <v>22</v>
      </c>
      <c r="H446" s="177"/>
      <c r="I446" s="177">
        <v>6000000</v>
      </c>
      <c r="J446" s="177">
        <v>6000000</v>
      </c>
      <c r="K446" s="100"/>
      <c r="L446" s="100"/>
      <c r="M446" s="100"/>
      <c r="N446" s="100"/>
      <c r="O446" s="100"/>
      <c r="P446" s="100"/>
      <c r="Q446" s="100"/>
      <c r="R446" s="100"/>
      <c r="S446" s="100"/>
    </row>
    <row r="447" spans="1:19">
      <c r="A447" s="178" t="s">
        <v>38</v>
      </c>
      <c r="B447" s="167" t="s">
        <v>39</v>
      </c>
      <c r="C447" s="168" t="s">
        <v>22</v>
      </c>
      <c r="D447" s="168" t="s">
        <v>22</v>
      </c>
      <c r="E447" s="168" t="s">
        <v>22</v>
      </c>
      <c r="F447" s="168" t="s">
        <v>22</v>
      </c>
      <c r="G447" s="169" t="s">
        <v>39</v>
      </c>
      <c r="H447" s="170">
        <v>21913668</v>
      </c>
      <c r="I447" s="170">
        <v>19363669</v>
      </c>
      <c r="J447" s="170">
        <v>19363668</v>
      </c>
      <c r="K447" s="127"/>
      <c r="L447" s="127"/>
      <c r="M447" s="127"/>
      <c r="N447" s="127"/>
      <c r="O447" s="127"/>
      <c r="P447" s="127"/>
      <c r="Q447" s="127"/>
      <c r="R447" s="127"/>
      <c r="S447" s="127"/>
    </row>
    <row r="448" spans="1:19">
      <c r="A448" s="179" t="s">
        <v>31</v>
      </c>
      <c r="B448" s="172" t="s">
        <v>32</v>
      </c>
      <c r="C448" s="173" t="s">
        <v>22</v>
      </c>
      <c r="D448" s="173" t="s">
        <v>22</v>
      </c>
      <c r="E448" s="173" t="s">
        <v>22</v>
      </c>
      <c r="F448" s="173" t="s">
        <v>22</v>
      </c>
      <c r="G448" s="174" t="s">
        <v>22</v>
      </c>
      <c r="H448" s="175">
        <v>17363988</v>
      </c>
      <c r="I448" s="175">
        <v>17363989</v>
      </c>
      <c r="J448" s="175">
        <v>17363988</v>
      </c>
      <c r="K448" s="100"/>
      <c r="L448" s="100"/>
      <c r="M448" s="100"/>
      <c r="N448" s="100"/>
      <c r="O448" s="100"/>
      <c r="P448" s="100"/>
      <c r="Q448" s="100"/>
      <c r="R448" s="100"/>
      <c r="S448" s="100"/>
    </row>
    <row r="449" spans="1:19">
      <c r="A449" s="180" t="s">
        <v>34</v>
      </c>
      <c r="B449" s="172" t="s">
        <v>35</v>
      </c>
      <c r="C449" s="173" t="s">
        <v>22</v>
      </c>
      <c r="D449" s="173" t="s">
        <v>22</v>
      </c>
      <c r="E449" s="173" t="s">
        <v>22</v>
      </c>
      <c r="F449" s="173" t="s">
        <v>22</v>
      </c>
      <c r="G449" s="174" t="s">
        <v>22</v>
      </c>
      <c r="H449" s="177">
        <v>538627</v>
      </c>
      <c r="I449" s="177">
        <v>538627</v>
      </c>
      <c r="J449" s="177">
        <v>538627</v>
      </c>
      <c r="K449" s="100"/>
      <c r="L449" s="100"/>
      <c r="M449" s="100"/>
      <c r="N449" s="100"/>
      <c r="O449" s="100"/>
      <c r="P449" s="100"/>
      <c r="Q449" s="100"/>
      <c r="R449" s="100"/>
      <c r="S449" s="100"/>
    </row>
    <row r="450" spans="1:19">
      <c r="A450" s="180" t="s">
        <v>48</v>
      </c>
      <c r="B450" s="172" t="s">
        <v>49</v>
      </c>
      <c r="C450" s="173" t="s">
        <v>22</v>
      </c>
      <c r="D450" s="173" t="s">
        <v>22</v>
      </c>
      <c r="E450" s="173" t="s">
        <v>22</v>
      </c>
      <c r="F450" s="173" t="s">
        <v>22</v>
      </c>
      <c r="G450" s="174" t="s">
        <v>22</v>
      </c>
      <c r="H450" s="177">
        <v>579808</v>
      </c>
      <c r="I450" s="177">
        <v>579808</v>
      </c>
      <c r="J450" s="177">
        <v>579808</v>
      </c>
      <c r="K450" s="100"/>
      <c r="L450" s="100"/>
      <c r="M450" s="100"/>
      <c r="N450" s="100"/>
      <c r="O450" s="100"/>
      <c r="P450" s="100"/>
      <c r="Q450" s="100"/>
      <c r="R450" s="100"/>
      <c r="S450" s="100"/>
    </row>
    <row r="451" spans="1:19">
      <c r="A451" s="180" t="s">
        <v>59</v>
      </c>
      <c r="B451" s="172" t="s">
        <v>60</v>
      </c>
      <c r="C451" s="173" t="s">
        <v>22</v>
      </c>
      <c r="D451" s="173" t="s">
        <v>22</v>
      </c>
      <c r="E451" s="173" t="s">
        <v>22</v>
      </c>
      <c r="F451" s="173" t="s">
        <v>22</v>
      </c>
      <c r="G451" s="174" t="s">
        <v>22</v>
      </c>
      <c r="H451" s="177">
        <v>4835553</v>
      </c>
      <c r="I451" s="177">
        <v>4835554</v>
      </c>
      <c r="J451" s="177">
        <v>4835553</v>
      </c>
      <c r="K451" s="100"/>
      <c r="L451" s="100"/>
      <c r="M451" s="100"/>
      <c r="N451" s="100"/>
      <c r="O451" s="100"/>
      <c r="P451" s="100"/>
      <c r="Q451" s="100"/>
      <c r="R451" s="100"/>
      <c r="S451" s="100"/>
    </row>
    <row r="452" spans="1:19">
      <c r="A452" s="180" t="s">
        <v>61</v>
      </c>
      <c r="B452" s="172" t="s">
        <v>62</v>
      </c>
      <c r="C452" s="173" t="s">
        <v>22</v>
      </c>
      <c r="D452" s="173" t="s">
        <v>22</v>
      </c>
      <c r="E452" s="173" t="s">
        <v>22</v>
      </c>
      <c r="F452" s="173" t="s">
        <v>22</v>
      </c>
      <c r="G452" s="174" t="s">
        <v>22</v>
      </c>
      <c r="H452" s="177">
        <v>11410000</v>
      </c>
      <c r="I452" s="177">
        <v>11410000</v>
      </c>
      <c r="J452" s="177">
        <v>11410000</v>
      </c>
      <c r="K452" s="100"/>
      <c r="L452" s="100"/>
      <c r="M452" s="100"/>
      <c r="N452" s="100"/>
      <c r="O452" s="100"/>
      <c r="P452" s="100"/>
      <c r="Q452" s="100"/>
      <c r="R452" s="100"/>
      <c r="S452" s="100"/>
    </row>
    <row r="453" spans="1:19">
      <c r="A453" s="179" t="s">
        <v>63</v>
      </c>
      <c r="B453" s="172" t="s">
        <v>64</v>
      </c>
      <c r="C453" s="173" t="s">
        <v>22</v>
      </c>
      <c r="D453" s="173" t="s">
        <v>22</v>
      </c>
      <c r="E453" s="173" t="s">
        <v>22</v>
      </c>
      <c r="F453" s="173" t="s">
        <v>22</v>
      </c>
      <c r="G453" s="174" t="s">
        <v>22</v>
      </c>
      <c r="H453" s="175">
        <v>4549680</v>
      </c>
      <c r="I453" s="175">
        <v>1999680</v>
      </c>
      <c r="J453" s="175">
        <v>1999680</v>
      </c>
      <c r="K453" s="100"/>
      <c r="L453" s="100"/>
      <c r="M453" s="100"/>
      <c r="N453" s="100"/>
      <c r="O453" s="100"/>
      <c r="P453" s="100"/>
      <c r="Q453" s="100"/>
      <c r="R453" s="100"/>
      <c r="S453" s="100"/>
    </row>
    <row r="454" spans="1:19">
      <c r="A454" s="180" t="s">
        <v>65</v>
      </c>
      <c r="B454" s="172" t="s">
        <v>66</v>
      </c>
      <c r="C454" s="173" t="s">
        <v>22</v>
      </c>
      <c r="D454" s="173" t="s">
        <v>22</v>
      </c>
      <c r="E454" s="173" t="s">
        <v>22</v>
      </c>
      <c r="F454" s="173" t="s">
        <v>22</v>
      </c>
      <c r="G454" s="174" t="s">
        <v>22</v>
      </c>
      <c r="H454" s="177">
        <v>5000</v>
      </c>
      <c r="I454" s="177">
        <v>5000</v>
      </c>
      <c r="J454" s="177">
        <v>5000</v>
      </c>
      <c r="K454" s="100"/>
      <c r="L454" s="100"/>
      <c r="M454" s="100"/>
      <c r="N454" s="100"/>
      <c r="O454" s="100"/>
      <c r="P454" s="100"/>
      <c r="Q454" s="100"/>
      <c r="R454" s="100"/>
      <c r="S454" s="100"/>
    </row>
    <row r="455" spans="1:19">
      <c r="A455" s="180" t="s">
        <v>67</v>
      </c>
      <c r="B455" s="172" t="s">
        <v>68</v>
      </c>
      <c r="C455" s="173" t="s">
        <v>22</v>
      </c>
      <c r="D455" s="173" t="s">
        <v>22</v>
      </c>
      <c r="E455" s="173" t="s">
        <v>22</v>
      </c>
      <c r="F455" s="173" t="s">
        <v>22</v>
      </c>
      <c r="G455" s="174" t="s">
        <v>22</v>
      </c>
      <c r="H455" s="177">
        <v>4544680</v>
      </c>
      <c r="I455" s="177">
        <v>1994680</v>
      </c>
      <c r="J455" s="177">
        <v>1994680</v>
      </c>
      <c r="K455" s="100"/>
      <c r="L455" s="100"/>
      <c r="M455" s="100"/>
      <c r="N455" s="100"/>
      <c r="O455" s="100"/>
      <c r="P455" s="100"/>
      <c r="Q455" s="100"/>
      <c r="R455" s="100"/>
      <c r="S455" s="100"/>
    </row>
    <row r="456" spans="1:19">
      <c r="A456" s="178" t="s">
        <v>267</v>
      </c>
      <c r="B456" s="167" t="s">
        <v>268</v>
      </c>
      <c r="C456" s="168" t="s">
        <v>22</v>
      </c>
      <c r="D456" s="168" t="s">
        <v>22</v>
      </c>
      <c r="E456" s="168" t="s">
        <v>22</v>
      </c>
      <c r="F456" s="168" t="s">
        <v>22</v>
      </c>
      <c r="G456" s="169" t="s">
        <v>269</v>
      </c>
      <c r="H456" s="170">
        <v>45360130</v>
      </c>
      <c r="I456" s="170">
        <v>39410131</v>
      </c>
      <c r="J456" s="170">
        <v>39410131</v>
      </c>
      <c r="K456" s="127"/>
      <c r="L456" s="127"/>
      <c r="M456" s="127"/>
      <c r="N456" s="127"/>
      <c r="O456" s="127"/>
      <c r="P456" s="127"/>
      <c r="Q456" s="127"/>
      <c r="R456" s="127"/>
      <c r="S456" s="127"/>
    </row>
    <row r="457" spans="1:19">
      <c r="A457" s="179" t="s">
        <v>31</v>
      </c>
      <c r="B457" s="172" t="s">
        <v>32</v>
      </c>
      <c r="C457" s="173" t="s">
        <v>22</v>
      </c>
      <c r="D457" s="173" t="s">
        <v>22</v>
      </c>
      <c r="E457" s="173" t="s">
        <v>22</v>
      </c>
      <c r="F457" s="173" t="s">
        <v>22</v>
      </c>
      <c r="G457" s="174" t="s">
        <v>22</v>
      </c>
      <c r="H457" s="175">
        <v>34732545</v>
      </c>
      <c r="I457" s="175">
        <v>34732545</v>
      </c>
      <c r="J457" s="175">
        <v>34732545</v>
      </c>
      <c r="K457" s="100"/>
      <c r="L457" s="100"/>
      <c r="M457" s="100"/>
      <c r="N457" s="100"/>
      <c r="O457" s="100"/>
      <c r="P457" s="100"/>
      <c r="Q457" s="100"/>
      <c r="R457" s="100"/>
      <c r="S457" s="100"/>
    </row>
    <row r="458" spans="1:19">
      <c r="A458" s="180" t="s">
        <v>34</v>
      </c>
      <c r="B458" s="172" t="s">
        <v>35</v>
      </c>
      <c r="C458" s="173" t="s">
        <v>22</v>
      </c>
      <c r="D458" s="173" t="s">
        <v>22</v>
      </c>
      <c r="E458" s="173" t="s">
        <v>22</v>
      </c>
      <c r="F458" s="173" t="s">
        <v>22</v>
      </c>
      <c r="G458" s="174" t="s">
        <v>22</v>
      </c>
      <c r="H458" s="177">
        <v>1256797</v>
      </c>
      <c r="I458" s="177">
        <v>1256797</v>
      </c>
      <c r="J458" s="177">
        <v>1256797</v>
      </c>
      <c r="K458" s="100"/>
      <c r="L458" s="100"/>
      <c r="M458" s="100"/>
      <c r="N458" s="100"/>
      <c r="O458" s="100"/>
      <c r="P458" s="100"/>
      <c r="Q458" s="100"/>
      <c r="R458" s="100"/>
      <c r="S458" s="100"/>
    </row>
    <row r="459" spans="1:19">
      <c r="A459" s="180" t="s">
        <v>48</v>
      </c>
      <c r="B459" s="172" t="s">
        <v>49</v>
      </c>
      <c r="C459" s="173" t="s">
        <v>22</v>
      </c>
      <c r="D459" s="173" t="s">
        <v>22</v>
      </c>
      <c r="E459" s="173" t="s">
        <v>22</v>
      </c>
      <c r="F459" s="173" t="s">
        <v>22</v>
      </c>
      <c r="G459" s="174" t="s">
        <v>22</v>
      </c>
      <c r="H459" s="177">
        <v>1352885</v>
      </c>
      <c r="I459" s="177">
        <v>1352885</v>
      </c>
      <c r="J459" s="177">
        <v>1352885</v>
      </c>
      <c r="K459" s="100"/>
      <c r="L459" s="100"/>
      <c r="M459" s="100"/>
      <c r="N459" s="100"/>
      <c r="O459" s="100"/>
      <c r="P459" s="100"/>
      <c r="Q459" s="100"/>
      <c r="R459" s="100"/>
      <c r="S459" s="100"/>
    </row>
    <row r="460" spans="1:19">
      <c r="A460" s="180" t="s">
        <v>59</v>
      </c>
      <c r="B460" s="172" t="s">
        <v>60</v>
      </c>
      <c r="C460" s="173" t="s">
        <v>22</v>
      </c>
      <c r="D460" s="173" t="s">
        <v>22</v>
      </c>
      <c r="E460" s="173" t="s">
        <v>22</v>
      </c>
      <c r="F460" s="173" t="s">
        <v>22</v>
      </c>
      <c r="G460" s="174" t="s">
        <v>22</v>
      </c>
      <c r="H460" s="177">
        <v>10342605</v>
      </c>
      <c r="I460" s="177">
        <v>10342605</v>
      </c>
      <c r="J460" s="177">
        <v>10342605</v>
      </c>
      <c r="K460" s="100"/>
      <c r="L460" s="100"/>
      <c r="M460" s="100"/>
      <c r="N460" s="100"/>
      <c r="O460" s="100"/>
      <c r="P460" s="100"/>
      <c r="Q460" s="100"/>
      <c r="R460" s="100"/>
      <c r="S460" s="100"/>
    </row>
    <row r="461" spans="1:19">
      <c r="A461" s="180" t="s">
        <v>61</v>
      </c>
      <c r="B461" s="172" t="s">
        <v>62</v>
      </c>
      <c r="C461" s="173" t="s">
        <v>22</v>
      </c>
      <c r="D461" s="173" t="s">
        <v>22</v>
      </c>
      <c r="E461" s="173" t="s">
        <v>22</v>
      </c>
      <c r="F461" s="173" t="s">
        <v>22</v>
      </c>
      <c r="G461" s="174" t="s">
        <v>22</v>
      </c>
      <c r="H461" s="177">
        <v>21780258</v>
      </c>
      <c r="I461" s="177">
        <v>21780258</v>
      </c>
      <c r="J461" s="177">
        <v>21780258</v>
      </c>
      <c r="K461" s="100"/>
      <c r="L461" s="100"/>
      <c r="M461" s="100"/>
      <c r="N461" s="100"/>
      <c r="O461" s="100"/>
      <c r="P461" s="100"/>
      <c r="Q461" s="100"/>
      <c r="R461" s="100"/>
      <c r="S461" s="100"/>
    </row>
    <row r="462" spans="1:19">
      <c r="A462" s="179" t="s">
        <v>63</v>
      </c>
      <c r="B462" s="172" t="s">
        <v>64</v>
      </c>
      <c r="C462" s="173" t="s">
        <v>22</v>
      </c>
      <c r="D462" s="173" t="s">
        <v>22</v>
      </c>
      <c r="E462" s="173" t="s">
        <v>22</v>
      </c>
      <c r="F462" s="173" t="s">
        <v>22</v>
      </c>
      <c r="G462" s="174" t="s">
        <v>22</v>
      </c>
      <c r="H462" s="175">
        <v>10627585</v>
      </c>
      <c r="I462" s="175">
        <v>4677586</v>
      </c>
      <c r="J462" s="175">
        <v>4677586</v>
      </c>
      <c r="K462" s="100"/>
      <c r="L462" s="100"/>
      <c r="M462" s="100"/>
      <c r="N462" s="100"/>
      <c r="O462" s="100"/>
      <c r="P462" s="100"/>
      <c r="Q462" s="100"/>
      <c r="R462" s="100"/>
      <c r="S462" s="100"/>
    </row>
    <row r="463" spans="1:19">
      <c r="A463" s="180" t="s">
        <v>65</v>
      </c>
      <c r="B463" s="172" t="s">
        <v>66</v>
      </c>
      <c r="C463" s="173" t="s">
        <v>22</v>
      </c>
      <c r="D463" s="173" t="s">
        <v>22</v>
      </c>
      <c r="E463" s="173" t="s">
        <v>22</v>
      </c>
      <c r="F463" s="173" t="s">
        <v>22</v>
      </c>
      <c r="G463" s="174" t="s">
        <v>22</v>
      </c>
      <c r="H463" s="177">
        <v>23333</v>
      </c>
      <c r="I463" s="177">
        <v>23333</v>
      </c>
      <c r="J463" s="177">
        <v>23333</v>
      </c>
      <c r="K463" s="100"/>
      <c r="L463" s="100"/>
      <c r="M463" s="100"/>
      <c r="N463" s="100"/>
      <c r="O463" s="100"/>
      <c r="P463" s="100"/>
      <c r="Q463" s="100"/>
      <c r="R463" s="100"/>
      <c r="S463" s="100"/>
    </row>
    <row r="464" spans="1:19">
      <c r="A464" s="180" t="s">
        <v>67</v>
      </c>
      <c r="B464" s="172" t="s">
        <v>68</v>
      </c>
      <c r="C464" s="173" t="s">
        <v>22</v>
      </c>
      <c r="D464" s="173" t="s">
        <v>22</v>
      </c>
      <c r="E464" s="173" t="s">
        <v>22</v>
      </c>
      <c r="F464" s="173" t="s">
        <v>22</v>
      </c>
      <c r="G464" s="174" t="s">
        <v>22</v>
      </c>
      <c r="H464" s="177">
        <v>10604252</v>
      </c>
      <c r="I464" s="177">
        <v>4654253</v>
      </c>
      <c r="J464" s="177">
        <v>4654253</v>
      </c>
      <c r="K464" s="100"/>
      <c r="L464" s="100"/>
      <c r="M464" s="100"/>
      <c r="N464" s="100"/>
      <c r="O464" s="100"/>
      <c r="P464" s="100"/>
      <c r="Q464" s="100"/>
      <c r="R464" s="100"/>
      <c r="S464" s="100"/>
    </row>
    <row r="465" spans="1:19">
      <c r="A465" s="181" t="s">
        <v>278</v>
      </c>
      <c r="B465" s="165" t="s">
        <v>279</v>
      </c>
      <c r="C465" s="160" t="s">
        <v>22</v>
      </c>
      <c r="D465" s="160" t="s">
        <v>22</v>
      </c>
      <c r="E465" s="160" t="s">
        <v>22</v>
      </c>
      <c r="F465" s="160" t="s">
        <v>279</v>
      </c>
      <c r="G465" s="161" t="s">
        <v>22</v>
      </c>
      <c r="H465" s="119">
        <v>1051164</v>
      </c>
      <c r="I465" s="119">
        <v>1051164</v>
      </c>
      <c r="J465" s="119">
        <v>1051164</v>
      </c>
      <c r="K465" s="108"/>
      <c r="L465" s="108"/>
      <c r="M465" s="108"/>
      <c r="N465" s="108"/>
      <c r="O465" s="108"/>
      <c r="P465" s="108"/>
      <c r="Q465" s="108"/>
      <c r="R465" s="108"/>
      <c r="S465" s="108"/>
    </row>
    <row r="466" spans="1:19">
      <c r="A466" s="178" t="s">
        <v>36</v>
      </c>
      <c r="B466" s="167" t="s">
        <v>37</v>
      </c>
      <c r="C466" s="168" t="s">
        <v>22</v>
      </c>
      <c r="D466" s="168" t="s">
        <v>22</v>
      </c>
      <c r="E466" s="168" t="s">
        <v>22</v>
      </c>
      <c r="F466" s="168" t="s">
        <v>22</v>
      </c>
      <c r="G466" s="169" t="s">
        <v>37</v>
      </c>
      <c r="H466" s="170">
        <v>862698</v>
      </c>
      <c r="I466" s="170">
        <v>862698</v>
      </c>
      <c r="J466" s="170">
        <v>862698</v>
      </c>
      <c r="K466" s="127"/>
      <c r="L466" s="127"/>
      <c r="M466" s="127"/>
      <c r="N466" s="127"/>
      <c r="O466" s="127"/>
      <c r="P466" s="127"/>
      <c r="Q466" s="127"/>
      <c r="R466" s="127"/>
      <c r="S466" s="127"/>
    </row>
    <row r="467" spans="1:19">
      <c r="A467" s="179" t="s">
        <v>31</v>
      </c>
      <c r="B467" s="172" t="s">
        <v>32</v>
      </c>
      <c r="C467" s="173" t="s">
        <v>22</v>
      </c>
      <c r="D467" s="173" t="s">
        <v>22</v>
      </c>
      <c r="E467" s="173" t="s">
        <v>22</v>
      </c>
      <c r="F467" s="173" t="s">
        <v>22</v>
      </c>
      <c r="G467" s="174" t="s">
        <v>22</v>
      </c>
      <c r="H467" s="175">
        <v>862698</v>
      </c>
      <c r="I467" s="175">
        <v>862698</v>
      </c>
      <c r="J467" s="175">
        <v>862698</v>
      </c>
      <c r="K467" s="100"/>
      <c r="L467" s="100"/>
      <c r="M467" s="100"/>
      <c r="N467" s="100"/>
      <c r="O467" s="100"/>
      <c r="P467" s="100"/>
      <c r="Q467" s="100"/>
      <c r="R467" s="100"/>
      <c r="S467" s="100"/>
    </row>
    <row r="468" spans="1:19">
      <c r="A468" s="180" t="s">
        <v>48</v>
      </c>
      <c r="B468" s="172" t="s">
        <v>49</v>
      </c>
      <c r="C468" s="173" t="s">
        <v>22</v>
      </c>
      <c r="D468" s="173" t="s">
        <v>22</v>
      </c>
      <c r="E468" s="173" t="s">
        <v>22</v>
      </c>
      <c r="F468" s="173" t="s">
        <v>22</v>
      </c>
      <c r="G468" s="174" t="s">
        <v>22</v>
      </c>
      <c r="H468" s="177">
        <v>862698</v>
      </c>
      <c r="I468" s="177">
        <v>862698</v>
      </c>
      <c r="J468" s="177">
        <v>862698</v>
      </c>
      <c r="K468" s="100"/>
      <c r="L468" s="100"/>
      <c r="M468" s="100"/>
      <c r="N468" s="100"/>
      <c r="O468" s="100"/>
      <c r="P468" s="100"/>
      <c r="Q468" s="100"/>
      <c r="R468" s="100"/>
      <c r="S468" s="100"/>
    </row>
    <row r="469" spans="1:19">
      <c r="A469" s="178" t="s">
        <v>51</v>
      </c>
      <c r="B469" s="167" t="s">
        <v>52</v>
      </c>
      <c r="C469" s="168" t="s">
        <v>22</v>
      </c>
      <c r="D469" s="168" t="s">
        <v>22</v>
      </c>
      <c r="E469" s="168" t="s">
        <v>22</v>
      </c>
      <c r="F469" s="168" t="s">
        <v>22</v>
      </c>
      <c r="G469" s="169" t="s">
        <v>52</v>
      </c>
      <c r="H469" s="170">
        <v>188466</v>
      </c>
      <c r="I469" s="170">
        <v>188466</v>
      </c>
      <c r="J469" s="170">
        <v>188466</v>
      </c>
      <c r="K469" s="127"/>
      <c r="L469" s="127"/>
      <c r="M469" s="127"/>
      <c r="N469" s="127"/>
      <c r="O469" s="127"/>
      <c r="P469" s="127"/>
      <c r="Q469" s="127"/>
      <c r="R469" s="127"/>
      <c r="S469" s="127"/>
    </row>
    <row r="470" spans="1:19">
      <c r="A470" s="179" t="s">
        <v>31</v>
      </c>
      <c r="B470" s="172" t="s">
        <v>32</v>
      </c>
      <c r="C470" s="173" t="s">
        <v>22</v>
      </c>
      <c r="D470" s="173" t="s">
        <v>22</v>
      </c>
      <c r="E470" s="173" t="s">
        <v>22</v>
      </c>
      <c r="F470" s="173" t="s">
        <v>22</v>
      </c>
      <c r="G470" s="174" t="s">
        <v>22</v>
      </c>
      <c r="H470" s="175">
        <v>188466</v>
      </c>
      <c r="I470" s="175">
        <v>188466</v>
      </c>
      <c r="J470" s="175">
        <v>188466</v>
      </c>
      <c r="K470" s="100"/>
      <c r="L470" s="100"/>
      <c r="M470" s="100"/>
      <c r="N470" s="100"/>
      <c r="O470" s="100"/>
      <c r="P470" s="100"/>
      <c r="Q470" s="100"/>
      <c r="R470" s="100"/>
      <c r="S470" s="100"/>
    </row>
    <row r="471" spans="1:19">
      <c r="A471" s="180" t="s">
        <v>48</v>
      </c>
      <c r="B471" s="172" t="s">
        <v>49</v>
      </c>
      <c r="C471" s="173" t="s">
        <v>22</v>
      </c>
      <c r="D471" s="173" t="s">
        <v>22</v>
      </c>
      <c r="E471" s="173" t="s">
        <v>22</v>
      </c>
      <c r="F471" s="173" t="s">
        <v>22</v>
      </c>
      <c r="G471" s="174" t="s">
        <v>22</v>
      </c>
      <c r="H471" s="177">
        <v>188466</v>
      </c>
      <c r="I471" s="177">
        <v>188466</v>
      </c>
      <c r="J471" s="177">
        <v>188466</v>
      </c>
      <c r="K471" s="100"/>
      <c r="L471" s="100"/>
      <c r="M471" s="100"/>
      <c r="N471" s="100"/>
      <c r="O471" s="100"/>
      <c r="P471" s="100"/>
      <c r="Q471" s="100"/>
      <c r="R471" s="100"/>
      <c r="S471" s="100"/>
    </row>
    <row r="472" spans="1:19">
      <c r="A472" s="181" t="s">
        <v>280</v>
      </c>
      <c r="B472" s="165" t="s">
        <v>281</v>
      </c>
      <c r="C472" s="160" t="s">
        <v>22</v>
      </c>
      <c r="D472" s="160" t="s">
        <v>22</v>
      </c>
      <c r="E472" s="160" t="s">
        <v>22</v>
      </c>
      <c r="F472" s="160" t="s">
        <v>281</v>
      </c>
      <c r="G472" s="161" t="s">
        <v>22</v>
      </c>
      <c r="H472" s="119">
        <v>497684</v>
      </c>
      <c r="I472" s="119">
        <v>497684</v>
      </c>
      <c r="J472" s="119">
        <v>497684</v>
      </c>
      <c r="K472" s="108"/>
      <c r="L472" s="108"/>
      <c r="M472" s="108"/>
      <c r="N472" s="108"/>
      <c r="O472" s="108"/>
      <c r="P472" s="108"/>
      <c r="Q472" s="108"/>
      <c r="R472" s="108"/>
      <c r="S472" s="108"/>
    </row>
    <row r="473" spans="1:19">
      <c r="A473" s="178" t="s">
        <v>36</v>
      </c>
      <c r="B473" s="167" t="s">
        <v>37</v>
      </c>
      <c r="C473" s="168" t="s">
        <v>22</v>
      </c>
      <c r="D473" s="168" t="s">
        <v>22</v>
      </c>
      <c r="E473" s="168" t="s">
        <v>22</v>
      </c>
      <c r="F473" s="168" t="s">
        <v>22</v>
      </c>
      <c r="G473" s="169" t="s">
        <v>37</v>
      </c>
      <c r="H473" s="170">
        <v>391506</v>
      </c>
      <c r="I473" s="170">
        <v>391506</v>
      </c>
      <c r="J473" s="170">
        <v>391506</v>
      </c>
      <c r="K473" s="127"/>
      <c r="L473" s="127"/>
      <c r="M473" s="127"/>
      <c r="N473" s="127"/>
      <c r="O473" s="127"/>
      <c r="P473" s="127"/>
      <c r="Q473" s="127"/>
      <c r="R473" s="127"/>
      <c r="S473" s="127"/>
    </row>
    <row r="474" spans="1:19">
      <c r="A474" s="179" t="s">
        <v>31</v>
      </c>
      <c r="B474" s="172" t="s">
        <v>32</v>
      </c>
      <c r="C474" s="173" t="s">
        <v>22</v>
      </c>
      <c r="D474" s="173" t="s">
        <v>22</v>
      </c>
      <c r="E474" s="173" t="s">
        <v>22</v>
      </c>
      <c r="F474" s="173" t="s">
        <v>22</v>
      </c>
      <c r="G474" s="174" t="s">
        <v>22</v>
      </c>
      <c r="H474" s="175">
        <v>331807</v>
      </c>
      <c r="I474" s="175">
        <v>331807</v>
      </c>
      <c r="J474" s="175">
        <v>331807</v>
      </c>
      <c r="K474" s="100"/>
      <c r="L474" s="100"/>
      <c r="M474" s="100"/>
      <c r="N474" s="100"/>
      <c r="O474" s="100"/>
      <c r="P474" s="100"/>
      <c r="Q474" s="100"/>
      <c r="R474" s="100"/>
      <c r="S474" s="100"/>
    </row>
    <row r="475" spans="1:19">
      <c r="A475" s="180" t="s">
        <v>48</v>
      </c>
      <c r="B475" s="172" t="s">
        <v>49</v>
      </c>
      <c r="C475" s="173" t="s">
        <v>22</v>
      </c>
      <c r="D475" s="173" t="s">
        <v>22</v>
      </c>
      <c r="E475" s="173" t="s">
        <v>22</v>
      </c>
      <c r="F475" s="173" t="s">
        <v>22</v>
      </c>
      <c r="G475" s="174" t="s">
        <v>22</v>
      </c>
      <c r="H475" s="177">
        <v>331807</v>
      </c>
      <c r="I475" s="177">
        <v>331807</v>
      </c>
      <c r="J475" s="177">
        <v>331807</v>
      </c>
      <c r="K475" s="100"/>
      <c r="L475" s="100"/>
      <c r="M475" s="100"/>
      <c r="N475" s="100"/>
      <c r="O475" s="100"/>
      <c r="P475" s="100"/>
      <c r="Q475" s="100"/>
      <c r="R475" s="100"/>
      <c r="S475" s="100"/>
    </row>
    <row r="476" spans="1:19">
      <c r="A476" s="179" t="s">
        <v>63</v>
      </c>
      <c r="B476" s="172" t="s">
        <v>64</v>
      </c>
      <c r="C476" s="173" t="s">
        <v>22</v>
      </c>
      <c r="D476" s="173" t="s">
        <v>22</v>
      </c>
      <c r="E476" s="173" t="s">
        <v>22</v>
      </c>
      <c r="F476" s="173" t="s">
        <v>22</v>
      </c>
      <c r="G476" s="174" t="s">
        <v>22</v>
      </c>
      <c r="H476" s="175">
        <v>59699</v>
      </c>
      <c r="I476" s="175">
        <v>59699</v>
      </c>
      <c r="J476" s="175">
        <v>59699</v>
      </c>
      <c r="K476" s="100"/>
      <c r="L476" s="100"/>
      <c r="M476" s="100"/>
      <c r="N476" s="100"/>
      <c r="O476" s="100"/>
      <c r="P476" s="100"/>
      <c r="Q476" s="100"/>
      <c r="R476" s="100"/>
      <c r="S476" s="100"/>
    </row>
    <row r="477" spans="1:19">
      <c r="A477" s="180" t="s">
        <v>65</v>
      </c>
      <c r="B477" s="172" t="s">
        <v>66</v>
      </c>
      <c r="C477" s="173" t="s">
        <v>22</v>
      </c>
      <c r="D477" s="173" t="s">
        <v>22</v>
      </c>
      <c r="E477" s="173" t="s">
        <v>22</v>
      </c>
      <c r="F477" s="173" t="s">
        <v>22</v>
      </c>
      <c r="G477" s="174" t="s">
        <v>22</v>
      </c>
      <c r="H477" s="177">
        <v>49081</v>
      </c>
      <c r="I477" s="177">
        <v>49081</v>
      </c>
      <c r="J477" s="177">
        <v>49081</v>
      </c>
      <c r="K477" s="100"/>
      <c r="L477" s="100"/>
      <c r="M477" s="100"/>
      <c r="N477" s="100"/>
      <c r="O477" s="100"/>
      <c r="P477" s="100"/>
      <c r="Q477" s="100"/>
      <c r="R477" s="100"/>
      <c r="S477" s="100"/>
    </row>
    <row r="478" spans="1:19">
      <c r="A478" s="180" t="s">
        <v>67</v>
      </c>
      <c r="B478" s="172" t="s">
        <v>68</v>
      </c>
      <c r="C478" s="173" t="s">
        <v>22</v>
      </c>
      <c r="D478" s="173" t="s">
        <v>22</v>
      </c>
      <c r="E478" s="173" t="s">
        <v>22</v>
      </c>
      <c r="F478" s="173" t="s">
        <v>22</v>
      </c>
      <c r="G478" s="174" t="s">
        <v>22</v>
      </c>
      <c r="H478" s="177">
        <v>10618</v>
      </c>
      <c r="I478" s="177">
        <v>10618</v>
      </c>
      <c r="J478" s="177">
        <v>10618</v>
      </c>
      <c r="K478" s="100"/>
      <c r="L478" s="100"/>
      <c r="M478" s="100"/>
      <c r="N478" s="100"/>
      <c r="O478" s="100"/>
      <c r="P478" s="100"/>
      <c r="Q478" s="100"/>
      <c r="R478" s="100"/>
      <c r="S478" s="100"/>
    </row>
    <row r="479" spans="1:19">
      <c r="A479" s="178" t="s">
        <v>51</v>
      </c>
      <c r="B479" s="167" t="s">
        <v>52</v>
      </c>
      <c r="C479" s="168" t="s">
        <v>22</v>
      </c>
      <c r="D479" s="168" t="s">
        <v>22</v>
      </c>
      <c r="E479" s="168" t="s">
        <v>22</v>
      </c>
      <c r="F479" s="168" t="s">
        <v>22</v>
      </c>
      <c r="G479" s="169" t="s">
        <v>52</v>
      </c>
      <c r="H479" s="170">
        <v>106178</v>
      </c>
      <c r="I479" s="170">
        <v>106178</v>
      </c>
      <c r="J479" s="170">
        <v>106178</v>
      </c>
      <c r="K479" s="127"/>
      <c r="L479" s="127"/>
      <c r="M479" s="127"/>
      <c r="N479" s="127"/>
      <c r="O479" s="127"/>
      <c r="P479" s="127"/>
      <c r="Q479" s="127"/>
      <c r="R479" s="127"/>
      <c r="S479" s="127"/>
    </row>
    <row r="480" spans="1:19">
      <c r="A480" s="179" t="s">
        <v>31</v>
      </c>
      <c r="B480" s="172" t="s">
        <v>32</v>
      </c>
      <c r="C480" s="173" t="s">
        <v>22</v>
      </c>
      <c r="D480" s="173" t="s">
        <v>22</v>
      </c>
      <c r="E480" s="173" t="s">
        <v>22</v>
      </c>
      <c r="F480" s="173" t="s">
        <v>22</v>
      </c>
      <c r="G480" s="174" t="s">
        <v>22</v>
      </c>
      <c r="H480" s="175">
        <v>86270</v>
      </c>
      <c r="I480" s="175">
        <v>86270</v>
      </c>
      <c r="J480" s="175">
        <v>86270</v>
      </c>
      <c r="K480" s="100"/>
      <c r="L480" s="100"/>
      <c r="M480" s="100"/>
      <c r="N480" s="100"/>
      <c r="O480" s="100"/>
      <c r="P480" s="100"/>
      <c r="Q480" s="100"/>
      <c r="R480" s="100"/>
      <c r="S480" s="100"/>
    </row>
    <row r="481" spans="1:19">
      <c r="A481" s="180" t="s">
        <v>48</v>
      </c>
      <c r="B481" s="172" t="s">
        <v>49</v>
      </c>
      <c r="C481" s="173" t="s">
        <v>22</v>
      </c>
      <c r="D481" s="173" t="s">
        <v>22</v>
      </c>
      <c r="E481" s="173" t="s">
        <v>22</v>
      </c>
      <c r="F481" s="173" t="s">
        <v>22</v>
      </c>
      <c r="G481" s="174" t="s">
        <v>22</v>
      </c>
      <c r="H481" s="177">
        <v>86270</v>
      </c>
      <c r="I481" s="177">
        <v>86270</v>
      </c>
      <c r="J481" s="177">
        <v>86270</v>
      </c>
      <c r="K481" s="100"/>
      <c r="L481" s="100"/>
      <c r="M481" s="100"/>
      <c r="N481" s="100"/>
      <c r="O481" s="100"/>
      <c r="P481" s="100"/>
      <c r="Q481" s="100"/>
      <c r="R481" s="100"/>
      <c r="S481" s="100"/>
    </row>
    <row r="482" spans="1:19">
      <c r="A482" s="179" t="s">
        <v>63</v>
      </c>
      <c r="B482" s="172" t="s">
        <v>64</v>
      </c>
      <c r="C482" s="173" t="s">
        <v>22</v>
      </c>
      <c r="D482" s="173" t="s">
        <v>22</v>
      </c>
      <c r="E482" s="173" t="s">
        <v>22</v>
      </c>
      <c r="F482" s="173" t="s">
        <v>22</v>
      </c>
      <c r="G482" s="174" t="s">
        <v>22</v>
      </c>
      <c r="H482" s="175">
        <v>19908</v>
      </c>
      <c r="I482" s="175">
        <v>19908</v>
      </c>
      <c r="J482" s="175">
        <v>19908</v>
      </c>
      <c r="K482" s="100"/>
      <c r="L482" s="100"/>
      <c r="M482" s="100"/>
      <c r="N482" s="100"/>
      <c r="O482" s="100"/>
      <c r="P482" s="100"/>
      <c r="Q482" s="100"/>
      <c r="R482" s="100"/>
      <c r="S482" s="100"/>
    </row>
    <row r="483" spans="1:19">
      <c r="A483" s="180" t="s">
        <v>67</v>
      </c>
      <c r="B483" s="172" t="s">
        <v>68</v>
      </c>
      <c r="C483" s="173" t="s">
        <v>22</v>
      </c>
      <c r="D483" s="173" t="s">
        <v>22</v>
      </c>
      <c r="E483" s="173" t="s">
        <v>22</v>
      </c>
      <c r="F483" s="173" t="s">
        <v>22</v>
      </c>
      <c r="G483" s="174" t="s">
        <v>22</v>
      </c>
      <c r="H483" s="177">
        <v>19908</v>
      </c>
      <c r="I483" s="177">
        <v>19908</v>
      </c>
      <c r="J483" s="177">
        <v>19908</v>
      </c>
      <c r="K483" s="100"/>
      <c r="L483" s="100"/>
      <c r="M483" s="100"/>
      <c r="N483" s="100"/>
      <c r="O483" s="100"/>
      <c r="P483" s="100"/>
      <c r="Q483" s="100"/>
      <c r="R483" s="100"/>
      <c r="S483" s="100"/>
    </row>
    <row r="484" spans="1:19">
      <c r="A484" s="181" t="s">
        <v>282</v>
      </c>
      <c r="B484" s="165" t="s">
        <v>283</v>
      </c>
      <c r="C484" s="160" t="s">
        <v>22</v>
      </c>
      <c r="D484" s="160" t="s">
        <v>22</v>
      </c>
      <c r="E484" s="160" t="s">
        <v>22</v>
      </c>
      <c r="F484" s="160" t="s">
        <v>283</v>
      </c>
      <c r="G484" s="161" t="s">
        <v>22</v>
      </c>
      <c r="H484" s="119">
        <v>3163614</v>
      </c>
      <c r="I484" s="119">
        <v>3163614</v>
      </c>
      <c r="J484" s="119">
        <v>3163614</v>
      </c>
      <c r="K484" s="108"/>
      <c r="L484" s="108"/>
      <c r="M484" s="108"/>
      <c r="N484" s="108"/>
      <c r="O484" s="108"/>
      <c r="P484" s="108"/>
      <c r="Q484" s="108"/>
      <c r="R484" s="108"/>
      <c r="S484" s="108"/>
    </row>
    <row r="485" spans="1:19">
      <c r="A485" s="178" t="s">
        <v>36</v>
      </c>
      <c r="B485" s="167" t="s">
        <v>37</v>
      </c>
      <c r="C485" s="168" t="s">
        <v>22</v>
      </c>
      <c r="D485" s="168" t="s">
        <v>22</v>
      </c>
      <c r="E485" s="168" t="s">
        <v>22</v>
      </c>
      <c r="F485" s="168" t="s">
        <v>22</v>
      </c>
      <c r="G485" s="169" t="s">
        <v>37</v>
      </c>
      <c r="H485" s="170">
        <v>2500000</v>
      </c>
      <c r="I485" s="170">
        <v>2500000</v>
      </c>
      <c r="J485" s="170">
        <v>2500000</v>
      </c>
      <c r="K485" s="127"/>
      <c r="L485" s="127"/>
      <c r="M485" s="127"/>
      <c r="N485" s="127"/>
      <c r="O485" s="127"/>
      <c r="P485" s="127"/>
      <c r="Q485" s="127"/>
      <c r="R485" s="127"/>
      <c r="S485" s="127"/>
    </row>
    <row r="486" spans="1:19">
      <c r="A486" s="179" t="s">
        <v>31</v>
      </c>
      <c r="B486" s="172" t="s">
        <v>32</v>
      </c>
      <c r="C486" s="173" t="s">
        <v>22</v>
      </c>
      <c r="D486" s="173" t="s">
        <v>22</v>
      </c>
      <c r="E486" s="173" t="s">
        <v>22</v>
      </c>
      <c r="F486" s="173" t="s">
        <v>22</v>
      </c>
      <c r="G486" s="174" t="s">
        <v>22</v>
      </c>
      <c r="H486" s="175">
        <v>2500000</v>
      </c>
      <c r="I486" s="175">
        <v>2500000</v>
      </c>
      <c r="J486" s="175">
        <v>2500000</v>
      </c>
      <c r="K486" s="100"/>
      <c r="L486" s="100"/>
      <c r="M486" s="100"/>
      <c r="N486" s="100"/>
      <c r="O486" s="100"/>
      <c r="P486" s="100"/>
      <c r="Q486" s="100"/>
      <c r="R486" s="100"/>
      <c r="S486" s="100"/>
    </row>
    <row r="487" spans="1:19">
      <c r="A487" s="180" t="s">
        <v>57</v>
      </c>
      <c r="B487" s="172" t="s">
        <v>58</v>
      </c>
      <c r="C487" s="173" t="s">
        <v>22</v>
      </c>
      <c r="D487" s="173" t="s">
        <v>22</v>
      </c>
      <c r="E487" s="173" t="s">
        <v>22</v>
      </c>
      <c r="F487" s="173" t="s">
        <v>22</v>
      </c>
      <c r="G487" s="174" t="s">
        <v>22</v>
      </c>
      <c r="H487" s="177">
        <v>2500000</v>
      </c>
      <c r="I487" s="177">
        <v>2500000</v>
      </c>
      <c r="J487" s="177">
        <v>2500000</v>
      </c>
      <c r="K487" s="100"/>
      <c r="L487" s="100"/>
      <c r="M487" s="100"/>
      <c r="N487" s="100"/>
      <c r="O487" s="100"/>
      <c r="P487" s="100"/>
      <c r="Q487" s="100"/>
      <c r="R487" s="100"/>
      <c r="S487" s="100"/>
    </row>
    <row r="488" spans="1:19">
      <c r="A488" s="178" t="s">
        <v>51</v>
      </c>
      <c r="B488" s="167" t="s">
        <v>52</v>
      </c>
      <c r="C488" s="168" t="s">
        <v>22</v>
      </c>
      <c r="D488" s="168" t="s">
        <v>22</v>
      </c>
      <c r="E488" s="168" t="s">
        <v>22</v>
      </c>
      <c r="F488" s="168" t="s">
        <v>22</v>
      </c>
      <c r="G488" s="169" t="s">
        <v>52</v>
      </c>
      <c r="H488" s="170">
        <v>663614</v>
      </c>
      <c r="I488" s="170">
        <v>663614</v>
      </c>
      <c r="J488" s="170">
        <v>663614</v>
      </c>
      <c r="K488" s="127"/>
      <c r="L488" s="127"/>
      <c r="M488" s="127"/>
      <c r="N488" s="127"/>
      <c r="O488" s="127"/>
      <c r="P488" s="127"/>
      <c r="Q488" s="127"/>
      <c r="R488" s="127"/>
      <c r="S488" s="127"/>
    </row>
    <row r="489" spans="1:19">
      <c r="A489" s="179" t="s">
        <v>31</v>
      </c>
      <c r="B489" s="172" t="s">
        <v>32</v>
      </c>
      <c r="C489" s="173" t="s">
        <v>22</v>
      </c>
      <c r="D489" s="173" t="s">
        <v>22</v>
      </c>
      <c r="E489" s="173" t="s">
        <v>22</v>
      </c>
      <c r="F489" s="173" t="s">
        <v>22</v>
      </c>
      <c r="G489" s="174" t="s">
        <v>22</v>
      </c>
      <c r="H489" s="175">
        <v>663614</v>
      </c>
      <c r="I489" s="175">
        <v>663614</v>
      </c>
      <c r="J489" s="175">
        <v>663614</v>
      </c>
      <c r="K489" s="100"/>
      <c r="L489" s="100"/>
      <c r="M489" s="100"/>
      <c r="N489" s="100"/>
      <c r="O489" s="100"/>
      <c r="P489" s="100"/>
      <c r="Q489" s="100"/>
      <c r="R489" s="100"/>
      <c r="S489" s="100"/>
    </row>
    <row r="490" spans="1:19">
      <c r="A490" s="180" t="s">
        <v>57</v>
      </c>
      <c r="B490" s="172" t="s">
        <v>58</v>
      </c>
      <c r="C490" s="173" t="s">
        <v>22</v>
      </c>
      <c r="D490" s="173" t="s">
        <v>22</v>
      </c>
      <c r="E490" s="173" t="s">
        <v>22</v>
      </c>
      <c r="F490" s="173" t="s">
        <v>22</v>
      </c>
      <c r="G490" s="174" t="s">
        <v>22</v>
      </c>
      <c r="H490" s="177">
        <v>663614</v>
      </c>
      <c r="I490" s="177">
        <v>663614</v>
      </c>
      <c r="J490" s="177">
        <v>663614</v>
      </c>
      <c r="K490" s="100"/>
      <c r="L490" s="100"/>
      <c r="M490" s="100"/>
      <c r="N490" s="100"/>
      <c r="O490" s="100"/>
      <c r="P490" s="100"/>
      <c r="Q490" s="100"/>
      <c r="R490" s="100"/>
      <c r="S490" s="100"/>
    </row>
    <row r="491" spans="1:19">
      <c r="A491" s="181" t="s">
        <v>284</v>
      </c>
      <c r="B491" s="165" t="s">
        <v>285</v>
      </c>
      <c r="C491" s="160" t="s">
        <v>22</v>
      </c>
      <c r="D491" s="160" t="s">
        <v>22</v>
      </c>
      <c r="E491" s="160" t="s">
        <v>22</v>
      </c>
      <c r="F491" s="160" t="s">
        <v>285</v>
      </c>
      <c r="G491" s="161" t="s">
        <v>22</v>
      </c>
      <c r="H491" s="119">
        <v>589017</v>
      </c>
      <c r="I491" s="119">
        <v>589017</v>
      </c>
      <c r="J491" s="119">
        <v>589017</v>
      </c>
      <c r="K491" s="108"/>
      <c r="L491" s="108"/>
      <c r="M491" s="108"/>
      <c r="N491" s="108"/>
      <c r="O491" s="108"/>
      <c r="P491" s="108"/>
      <c r="Q491" s="108"/>
      <c r="R491" s="108"/>
      <c r="S491" s="108"/>
    </row>
    <row r="492" spans="1:19">
      <c r="A492" s="178" t="s">
        <v>36</v>
      </c>
      <c r="B492" s="167" t="s">
        <v>37</v>
      </c>
      <c r="C492" s="168" t="s">
        <v>22</v>
      </c>
      <c r="D492" s="168" t="s">
        <v>22</v>
      </c>
      <c r="E492" s="168" t="s">
        <v>22</v>
      </c>
      <c r="F492" s="168" t="s">
        <v>22</v>
      </c>
      <c r="G492" s="169" t="s">
        <v>37</v>
      </c>
      <c r="H492" s="170">
        <v>514162</v>
      </c>
      <c r="I492" s="170">
        <v>514162</v>
      </c>
      <c r="J492" s="170">
        <v>514162</v>
      </c>
      <c r="K492" s="127"/>
      <c r="L492" s="127"/>
      <c r="M492" s="127"/>
      <c r="N492" s="127"/>
      <c r="O492" s="127"/>
      <c r="P492" s="127"/>
      <c r="Q492" s="127"/>
      <c r="R492" s="127"/>
      <c r="S492" s="127"/>
    </row>
    <row r="493" spans="1:19">
      <c r="A493" s="179" t="s">
        <v>31</v>
      </c>
      <c r="B493" s="172" t="s">
        <v>32</v>
      </c>
      <c r="C493" s="173" t="s">
        <v>22</v>
      </c>
      <c r="D493" s="173" t="s">
        <v>22</v>
      </c>
      <c r="E493" s="173" t="s">
        <v>22</v>
      </c>
      <c r="F493" s="173" t="s">
        <v>22</v>
      </c>
      <c r="G493" s="174" t="s">
        <v>22</v>
      </c>
      <c r="H493" s="175">
        <v>514162</v>
      </c>
      <c r="I493" s="175">
        <v>514162</v>
      </c>
      <c r="J493" s="175">
        <v>514162</v>
      </c>
      <c r="K493" s="100"/>
      <c r="L493" s="100"/>
      <c r="M493" s="100"/>
      <c r="N493" s="100"/>
      <c r="O493" s="100"/>
      <c r="P493" s="100"/>
      <c r="Q493" s="100"/>
      <c r="R493" s="100"/>
      <c r="S493" s="100"/>
    </row>
    <row r="494" spans="1:19">
      <c r="A494" s="180" t="s">
        <v>48</v>
      </c>
      <c r="B494" s="172" t="s">
        <v>49</v>
      </c>
      <c r="C494" s="173" t="s">
        <v>22</v>
      </c>
      <c r="D494" s="173" t="s">
        <v>22</v>
      </c>
      <c r="E494" s="173" t="s">
        <v>22</v>
      </c>
      <c r="F494" s="173" t="s">
        <v>22</v>
      </c>
      <c r="G494" s="174" t="s">
        <v>22</v>
      </c>
      <c r="H494" s="177">
        <v>514162</v>
      </c>
      <c r="I494" s="177">
        <v>514162</v>
      </c>
      <c r="J494" s="177">
        <v>514162</v>
      </c>
      <c r="K494" s="100"/>
      <c r="L494" s="100"/>
      <c r="M494" s="100"/>
      <c r="N494" s="100"/>
      <c r="O494" s="100"/>
      <c r="P494" s="100"/>
      <c r="Q494" s="100"/>
      <c r="R494" s="100"/>
      <c r="S494" s="100"/>
    </row>
    <row r="495" spans="1:19">
      <c r="A495" s="178" t="s">
        <v>51</v>
      </c>
      <c r="B495" s="167" t="s">
        <v>52</v>
      </c>
      <c r="C495" s="168" t="s">
        <v>22</v>
      </c>
      <c r="D495" s="168" t="s">
        <v>22</v>
      </c>
      <c r="E495" s="168" t="s">
        <v>22</v>
      </c>
      <c r="F495" s="168" t="s">
        <v>22</v>
      </c>
      <c r="G495" s="169" t="s">
        <v>52</v>
      </c>
      <c r="H495" s="170">
        <v>74855</v>
      </c>
      <c r="I495" s="170">
        <v>74855</v>
      </c>
      <c r="J495" s="170">
        <v>74855</v>
      </c>
      <c r="K495" s="127"/>
      <c r="L495" s="127"/>
      <c r="M495" s="127"/>
      <c r="N495" s="127"/>
      <c r="O495" s="127"/>
      <c r="P495" s="127"/>
      <c r="Q495" s="127"/>
      <c r="R495" s="127"/>
      <c r="S495" s="127"/>
    </row>
    <row r="496" spans="1:19">
      <c r="A496" s="179" t="s">
        <v>31</v>
      </c>
      <c r="B496" s="172" t="s">
        <v>32</v>
      </c>
      <c r="C496" s="173" t="s">
        <v>22</v>
      </c>
      <c r="D496" s="173" t="s">
        <v>22</v>
      </c>
      <c r="E496" s="173" t="s">
        <v>22</v>
      </c>
      <c r="F496" s="173" t="s">
        <v>22</v>
      </c>
      <c r="G496" s="174" t="s">
        <v>22</v>
      </c>
      <c r="H496" s="175">
        <v>74855</v>
      </c>
      <c r="I496" s="175">
        <v>74855</v>
      </c>
      <c r="J496" s="175">
        <v>74855</v>
      </c>
      <c r="K496" s="100"/>
      <c r="L496" s="100"/>
      <c r="M496" s="100"/>
      <c r="N496" s="100"/>
      <c r="O496" s="100"/>
      <c r="P496" s="100"/>
      <c r="Q496" s="100"/>
      <c r="R496" s="100"/>
      <c r="S496" s="100"/>
    </row>
    <row r="497" spans="1:19">
      <c r="A497" s="180" t="s">
        <v>48</v>
      </c>
      <c r="B497" s="172" t="s">
        <v>49</v>
      </c>
      <c r="C497" s="173" t="s">
        <v>22</v>
      </c>
      <c r="D497" s="173" t="s">
        <v>22</v>
      </c>
      <c r="E497" s="173" t="s">
        <v>22</v>
      </c>
      <c r="F497" s="173" t="s">
        <v>22</v>
      </c>
      <c r="G497" s="174" t="s">
        <v>22</v>
      </c>
      <c r="H497" s="177">
        <v>74855</v>
      </c>
      <c r="I497" s="177">
        <v>74855</v>
      </c>
      <c r="J497" s="177">
        <v>74855</v>
      </c>
      <c r="K497" s="100"/>
      <c r="L497" s="100"/>
      <c r="M497" s="100"/>
      <c r="N497" s="100"/>
      <c r="O497" s="100"/>
      <c r="P497" s="100"/>
      <c r="Q497" s="100"/>
      <c r="R497" s="100"/>
      <c r="S497" s="100"/>
    </row>
    <row r="498" spans="1:19">
      <c r="A498" s="181" t="s">
        <v>286</v>
      </c>
      <c r="B498" s="165" t="s">
        <v>287</v>
      </c>
      <c r="C498" s="160" t="s">
        <v>22</v>
      </c>
      <c r="D498" s="160" t="s">
        <v>22</v>
      </c>
      <c r="E498" s="160" t="s">
        <v>22</v>
      </c>
      <c r="F498" s="160" t="s">
        <v>288</v>
      </c>
      <c r="G498" s="161" t="s">
        <v>22</v>
      </c>
      <c r="H498" s="119">
        <v>3000000</v>
      </c>
      <c r="I498" s="119">
        <v>3000000</v>
      </c>
      <c r="J498" s="119">
        <v>3000000</v>
      </c>
      <c r="K498" s="108"/>
      <c r="L498" s="108"/>
      <c r="M498" s="108"/>
      <c r="N498" s="108"/>
      <c r="O498" s="108"/>
      <c r="P498" s="108"/>
      <c r="Q498" s="108"/>
      <c r="R498" s="108"/>
      <c r="S498" s="108"/>
    </row>
    <row r="499" spans="1:19">
      <c r="A499" s="178" t="s">
        <v>36</v>
      </c>
      <c r="B499" s="167" t="s">
        <v>37</v>
      </c>
      <c r="C499" s="168" t="s">
        <v>22</v>
      </c>
      <c r="D499" s="168" t="s">
        <v>22</v>
      </c>
      <c r="E499" s="168" t="s">
        <v>22</v>
      </c>
      <c r="F499" s="168" t="s">
        <v>22</v>
      </c>
      <c r="G499" s="169" t="s">
        <v>37</v>
      </c>
      <c r="H499" s="170">
        <v>3000000</v>
      </c>
      <c r="I499" s="170">
        <v>3000000</v>
      </c>
      <c r="J499" s="170">
        <v>3000000</v>
      </c>
      <c r="K499" s="127"/>
      <c r="L499" s="127"/>
      <c r="M499" s="127"/>
      <c r="N499" s="127"/>
      <c r="O499" s="127"/>
      <c r="P499" s="127"/>
      <c r="Q499" s="127"/>
      <c r="R499" s="127"/>
      <c r="S499" s="127"/>
    </row>
    <row r="500" spans="1:19">
      <c r="A500" s="179" t="s">
        <v>31</v>
      </c>
      <c r="B500" s="172" t="s">
        <v>32</v>
      </c>
      <c r="C500" s="173" t="s">
        <v>22</v>
      </c>
      <c r="D500" s="173" t="s">
        <v>22</v>
      </c>
      <c r="E500" s="173" t="s">
        <v>22</v>
      </c>
      <c r="F500" s="173" t="s">
        <v>22</v>
      </c>
      <c r="G500" s="174" t="s">
        <v>22</v>
      </c>
      <c r="H500" s="175">
        <v>3000000</v>
      </c>
      <c r="I500" s="175">
        <v>3000000</v>
      </c>
      <c r="J500" s="175">
        <v>3000000</v>
      </c>
      <c r="K500" s="100"/>
      <c r="L500" s="100"/>
      <c r="M500" s="100"/>
      <c r="N500" s="100"/>
      <c r="O500" s="100"/>
      <c r="P500" s="100"/>
      <c r="Q500" s="100"/>
      <c r="R500" s="100"/>
      <c r="S500" s="100"/>
    </row>
    <row r="501" spans="1:19">
      <c r="A501" s="180" t="s">
        <v>59</v>
      </c>
      <c r="B501" s="172" t="s">
        <v>60</v>
      </c>
      <c r="C501" s="173" t="s">
        <v>22</v>
      </c>
      <c r="D501" s="173" t="s">
        <v>22</v>
      </c>
      <c r="E501" s="173" t="s">
        <v>22</v>
      </c>
      <c r="F501" s="173" t="s">
        <v>22</v>
      </c>
      <c r="G501" s="174" t="s">
        <v>22</v>
      </c>
      <c r="H501" s="177">
        <v>3000000</v>
      </c>
      <c r="I501" s="177">
        <v>3000000</v>
      </c>
      <c r="J501" s="177">
        <v>3000000</v>
      </c>
      <c r="K501" s="100"/>
      <c r="L501" s="100"/>
      <c r="M501" s="100"/>
      <c r="N501" s="100"/>
      <c r="O501" s="100"/>
      <c r="P501" s="100"/>
      <c r="Q501" s="100"/>
      <c r="R501" s="100"/>
      <c r="S501" s="100"/>
    </row>
    <row r="502" spans="1:19">
      <c r="A502" s="181" t="s">
        <v>289</v>
      </c>
      <c r="B502" s="165" t="s">
        <v>290</v>
      </c>
      <c r="C502" s="160" t="s">
        <v>22</v>
      </c>
      <c r="D502" s="160" t="s">
        <v>22</v>
      </c>
      <c r="E502" s="160" t="s">
        <v>22</v>
      </c>
      <c r="F502" s="160" t="s">
        <v>290</v>
      </c>
      <c r="G502" s="161" t="s">
        <v>22</v>
      </c>
      <c r="H502" s="119">
        <v>21468</v>
      </c>
      <c r="I502" s="119">
        <v>26972</v>
      </c>
      <c r="J502" s="119"/>
      <c r="K502" s="108"/>
      <c r="L502" s="108"/>
      <c r="M502" s="108"/>
      <c r="N502" s="108"/>
      <c r="O502" s="108"/>
      <c r="P502" s="108"/>
      <c r="Q502" s="108"/>
      <c r="R502" s="108"/>
      <c r="S502" s="108"/>
    </row>
    <row r="503" spans="1:19">
      <c r="A503" s="178" t="s">
        <v>38</v>
      </c>
      <c r="B503" s="167" t="s">
        <v>39</v>
      </c>
      <c r="C503" s="168" t="s">
        <v>22</v>
      </c>
      <c r="D503" s="168" t="s">
        <v>22</v>
      </c>
      <c r="E503" s="168" t="s">
        <v>22</v>
      </c>
      <c r="F503" s="168" t="s">
        <v>22</v>
      </c>
      <c r="G503" s="169" t="s">
        <v>39</v>
      </c>
      <c r="H503" s="170">
        <v>4294</v>
      </c>
      <c r="I503" s="170">
        <v>5394</v>
      </c>
      <c r="J503" s="170"/>
      <c r="K503" s="127"/>
      <c r="L503" s="127"/>
      <c r="M503" s="127"/>
      <c r="N503" s="127"/>
      <c r="O503" s="127"/>
      <c r="P503" s="127"/>
      <c r="Q503" s="127"/>
      <c r="R503" s="127"/>
      <c r="S503" s="127"/>
    </row>
    <row r="504" spans="1:19">
      <c r="A504" s="179" t="s">
        <v>31</v>
      </c>
      <c r="B504" s="172" t="s">
        <v>32</v>
      </c>
      <c r="C504" s="173" t="s">
        <v>22</v>
      </c>
      <c r="D504" s="173" t="s">
        <v>22</v>
      </c>
      <c r="E504" s="173" t="s">
        <v>22</v>
      </c>
      <c r="F504" s="173" t="s">
        <v>22</v>
      </c>
      <c r="G504" s="174" t="s">
        <v>22</v>
      </c>
      <c r="H504" s="175">
        <v>4294</v>
      </c>
      <c r="I504" s="175">
        <v>5394</v>
      </c>
      <c r="J504" s="175"/>
      <c r="K504" s="100"/>
      <c r="L504" s="100"/>
      <c r="M504" s="100"/>
      <c r="N504" s="100"/>
      <c r="O504" s="100"/>
      <c r="P504" s="100"/>
      <c r="Q504" s="100"/>
      <c r="R504" s="100"/>
      <c r="S504" s="100"/>
    </row>
    <row r="505" spans="1:19">
      <c r="A505" s="180" t="s">
        <v>34</v>
      </c>
      <c r="B505" s="172" t="s">
        <v>35</v>
      </c>
      <c r="C505" s="173" t="s">
        <v>22</v>
      </c>
      <c r="D505" s="173" t="s">
        <v>22</v>
      </c>
      <c r="E505" s="173" t="s">
        <v>22</v>
      </c>
      <c r="F505" s="173" t="s">
        <v>22</v>
      </c>
      <c r="G505" s="174" t="s">
        <v>22</v>
      </c>
      <c r="H505" s="177">
        <v>640</v>
      </c>
      <c r="I505" s="177">
        <v>800</v>
      </c>
      <c r="J505" s="177"/>
      <c r="K505" s="100"/>
      <c r="L505" s="100"/>
      <c r="M505" s="100"/>
      <c r="N505" s="100"/>
      <c r="O505" s="100"/>
      <c r="P505" s="100"/>
      <c r="Q505" s="100"/>
      <c r="R505" s="100"/>
      <c r="S505" s="100"/>
    </row>
    <row r="506" spans="1:19">
      <c r="A506" s="180" t="s">
        <v>48</v>
      </c>
      <c r="B506" s="172" t="s">
        <v>49</v>
      </c>
      <c r="C506" s="173" t="s">
        <v>22</v>
      </c>
      <c r="D506" s="173" t="s">
        <v>22</v>
      </c>
      <c r="E506" s="173" t="s">
        <v>22</v>
      </c>
      <c r="F506" s="173" t="s">
        <v>22</v>
      </c>
      <c r="G506" s="174" t="s">
        <v>22</v>
      </c>
      <c r="H506" s="177">
        <v>3654</v>
      </c>
      <c r="I506" s="177">
        <v>4594</v>
      </c>
      <c r="J506" s="177"/>
      <c r="K506" s="100"/>
      <c r="L506" s="100"/>
      <c r="M506" s="100"/>
      <c r="N506" s="100"/>
      <c r="O506" s="100"/>
      <c r="P506" s="100"/>
      <c r="Q506" s="100"/>
      <c r="R506" s="100"/>
      <c r="S506" s="100"/>
    </row>
    <row r="507" spans="1:19">
      <c r="A507" s="178" t="s">
        <v>210</v>
      </c>
      <c r="B507" s="167" t="s">
        <v>211</v>
      </c>
      <c r="C507" s="168" t="s">
        <v>22</v>
      </c>
      <c r="D507" s="168" t="s">
        <v>22</v>
      </c>
      <c r="E507" s="168" t="s">
        <v>22</v>
      </c>
      <c r="F507" s="168" t="s">
        <v>22</v>
      </c>
      <c r="G507" s="169" t="s">
        <v>211</v>
      </c>
      <c r="H507" s="170">
        <v>17174</v>
      </c>
      <c r="I507" s="170">
        <v>21578</v>
      </c>
      <c r="J507" s="170"/>
      <c r="K507" s="127"/>
      <c r="L507" s="127"/>
      <c r="M507" s="127"/>
      <c r="N507" s="127"/>
      <c r="O507" s="127"/>
      <c r="P507" s="127"/>
      <c r="Q507" s="127"/>
      <c r="R507" s="127"/>
      <c r="S507" s="127"/>
    </row>
    <row r="508" spans="1:19">
      <c r="A508" s="179" t="s">
        <v>31</v>
      </c>
      <c r="B508" s="172" t="s">
        <v>32</v>
      </c>
      <c r="C508" s="173" t="s">
        <v>22</v>
      </c>
      <c r="D508" s="173" t="s">
        <v>22</v>
      </c>
      <c r="E508" s="173" t="s">
        <v>22</v>
      </c>
      <c r="F508" s="173" t="s">
        <v>22</v>
      </c>
      <c r="G508" s="174" t="s">
        <v>22</v>
      </c>
      <c r="H508" s="175">
        <v>17174</v>
      </c>
      <c r="I508" s="175">
        <v>21578</v>
      </c>
      <c r="J508" s="175"/>
      <c r="K508" s="100"/>
      <c r="L508" s="100"/>
      <c r="M508" s="100"/>
      <c r="N508" s="100"/>
      <c r="O508" s="100"/>
      <c r="P508" s="100"/>
      <c r="Q508" s="100"/>
      <c r="R508" s="100"/>
      <c r="S508" s="100"/>
    </row>
    <row r="509" spans="1:19">
      <c r="A509" s="180" t="s">
        <v>34</v>
      </c>
      <c r="B509" s="172" t="s">
        <v>35</v>
      </c>
      <c r="C509" s="173" t="s">
        <v>22</v>
      </c>
      <c r="D509" s="173" t="s">
        <v>22</v>
      </c>
      <c r="E509" s="173" t="s">
        <v>22</v>
      </c>
      <c r="F509" s="173" t="s">
        <v>22</v>
      </c>
      <c r="G509" s="174" t="s">
        <v>22</v>
      </c>
      <c r="H509" s="177">
        <v>2560</v>
      </c>
      <c r="I509" s="177">
        <v>3200</v>
      </c>
      <c r="J509" s="177"/>
      <c r="K509" s="100"/>
      <c r="L509" s="100"/>
      <c r="M509" s="100"/>
      <c r="N509" s="100"/>
      <c r="O509" s="100"/>
      <c r="P509" s="100"/>
      <c r="Q509" s="100"/>
      <c r="R509" s="100"/>
      <c r="S509" s="100"/>
    </row>
    <row r="510" spans="1:19">
      <c r="A510" s="180" t="s">
        <v>48</v>
      </c>
      <c r="B510" s="172" t="s">
        <v>49</v>
      </c>
      <c r="C510" s="173" t="s">
        <v>22</v>
      </c>
      <c r="D510" s="173" t="s">
        <v>22</v>
      </c>
      <c r="E510" s="173" t="s">
        <v>22</v>
      </c>
      <c r="F510" s="173" t="s">
        <v>22</v>
      </c>
      <c r="G510" s="174" t="s">
        <v>22</v>
      </c>
      <c r="H510" s="177">
        <v>14614</v>
      </c>
      <c r="I510" s="177">
        <v>18378</v>
      </c>
      <c r="J510" s="177"/>
      <c r="K510" s="100"/>
      <c r="L510" s="100"/>
      <c r="M510" s="100"/>
      <c r="N510" s="100"/>
      <c r="O510" s="100"/>
      <c r="P510" s="100"/>
      <c r="Q510" s="100"/>
      <c r="R510" s="100"/>
      <c r="S510" s="100"/>
    </row>
    <row r="511" spans="1:19">
      <c r="A511" s="182" t="s">
        <v>291</v>
      </c>
      <c r="B511" s="163" t="s">
        <v>292</v>
      </c>
      <c r="C511" s="160" t="s">
        <v>22</v>
      </c>
      <c r="D511" s="160" t="s">
        <v>22</v>
      </c>
      <c r="E511" s="160" t="s">
        <v>292</v>
      </c>
      <c r="F511" s="160" t="s">
        <v>22</v>
      </c>
      <c r="G511" s="161" t="s">
        <v>22</v>
      </c>
      <c r="H511" s="119">
        <v>26153155</v>
      </c>
      <c r="I511" s="119">
        <v>23367592</v>
      </c>
      <c r="J511" s="119">
        <v>23367592</v>
      </c>
      <c r="K511" s="108"/>
      <c r="L511" s="108"/>
      <c r="M511" s="108"/>
      <c r="N511" s="108"/>
      <c r="O511" s="108"/>
      <c r="P511" s="108"/>
      <c r="Q511" s="108"/>
      <c r="R511" s="108"/>
      <c r="S511" s="108"/>
    </row>
    <row r="512" spans="1:19">
      <c r="A512" s="181" t="s">
        <v>293</v>
      </c>
      <c r="B512" s="165" t="s">
        <v>294</v>
      </c>
      <c r="C512" s="160" t="s">
        <v>22</v>
      </c>
      <c r="D512" s="160" t="s">
        <v>22</v>
      </c>
      <c r="E512" s="160" t="s">
        <v>22</v>
      </c>
      <c r="F512" s="160" t="s">
        <v>295</v>
      </c>
      <c r="G512" s="161" t="s">
        <v>22</v>
      </c>
      <c r="H512" s="119">
        <v>11998185</v>
      </c>
      <c r="I512" s="119">
        <v>11998185</v>
      </c>
      <c r="J512" s="119">
        <v>11998185</v>
      </c>
      <c r="K512" s="108"/>
      <c r="L512" s="108"/>
      <c r="M512" s="108"/>
      <c r="N512" s="108"/>
      <c r="O512" s="108"/>
      <c r="P512" s="108"/>
      <c r="Q512" s="108"/>
      <c r="R512" s="108"/>
      <c r="S512" s="108"/>
    </row>
    <row r="513" spans="1:19">
      <c r="A513" s="178" t="s">
        <v>36</v>
      </c>
      <c r="B513" s="167" t="s">
        <v>37</v>
      </c>
      <c r="C513" s="168" t="s">
        <v>22</v>
      </c>
      <c r="D513" s="168" t="s">
        <v>22</v>
      </c>
      <c r="E513" s="168" t="s">
        <v>22</v>
      </c>
      <c r="F513" s="168" t="s">
        <v>22</v>
      </c>
      <c r="G513" s="169" t="s">
        <v>37</v>
      </c>
      <c r="H513" s="170">
        <v>10000000</v>
      </c>
      <c r="I513" s="170">
        <v>10000000</v>
      </c>
      <c r="J513" s="170">
        <v>10000000</v>
      </c>
      <c r="K513" s="127"/>
      <c r="L513" s="127"/>
      <c r="M513" s="127"/>
      <c r="N513" s="127"/>
      <c r="O513" s="127"/>
      <c r="P513" s="127"/>
      <c r="Q513" s="127"/>
      <c r="R513" s="127"/>
      <c r="S513" s="127"/>
    </row>
    <row r="514" spans="1:19">
      <c r="A514" s="179" t="s">
        <v>31</v>
      </c>
      <c r="B514" s="172" t="s">
        <v>32</v>
      </c>
      <c r="C514" s="173" t="s">
        <v>22</v>
      </c>
      <c r="D514" s="173" t="s">
        <v>22</v>
      </c>
      <c r="E514" s="173" t="s">
        <v>22</v>
      </c>
      <c r="F514" s="173" t="s">
        <v>22</v>
      </c>
      <c r="G514" s="174" t="s">
        <v>22</v>
      </c>
      <c r="H514" s="175">
        <v>10000000</v>
      </c>
      <c r="I514" s="175">
        <v>10000000</v>
      </c>
      <c r="J514" s="175">
        <v>10000000</v>
      </c>
      <c r="K514" s="100"/>
      <c r="L514" s="100"/>
      <c r="M514" s="100"/>
      <c r="N514" s="100"/>
      <c r="O514" s="100"/>
      <c r="P514" s="100"/>
      <c r="Q514" s="100"/>
      <c r="R514" s="100"/>
      <c r="S514" s="100"/>
    </row>
    <row r="515" spans="1:19">
      <c r="A515" s="180" t="s">
        <v>61</v>
      </c>
      <c r="B515" s="172" t="s">
        <v>62</v>
      </c>
      <c r="C515" s="173" t="s">
        <v>22</v>
      </c>
      <c r="D515" s="173" t="s">
        <v>22</v>
      </c>
      <c r="E515" s="173" t="s">
        <v>22</v>
      </c>
      <c r="F515" s="173" t="s">
        <v>22</v>
      </c>
      <c r="G515" s="174" t="s">
        <v>22</v>
      </c>
      <c r="H515" s="177">
        <v>10000000</v>
      </c>
      <c r="I515" s="177">
        <v>10000000</v>
      </c>
      <c r="J515" s="177">
        <v>10000000</v>
      </c>
      <c r="K515" s="100"/>
      <c r="L515" s="100"/>
      <c r="M515" s="100"/>
      <c r="N515" s="100"/>
      <c r="O515" s="100"/>
      <c r="P515" s="100"/>
      <c r="Q515" s="100"/>
      <c r="R515" s="100"/>
      <c r="S515" s="100"/>
    </row>
    <row r="516" spans="1:19">
      <c r="A516" s="178" t="s">
        <v>51</v>
      </c>
      <c r="B516" s="167" t="s">
        <v>52</v>
      </c>
      <c r="C516" s="168" t="s">
        <v>22</v>
      </c>
      <c r="D516" s="168" t="s">
        <v>22</v>
      </c>
      <c r="E516" s="168" t="s">
        <v>22</v>
      </c>
      <c r="F516" s="168" t="s">
        <v>22</v>
      </c>
      <c r="G516" s="169" t="s">
        <v>52</v>
      </c>
      <c r="H516" s="170">
        <v>1998185</v>
      </c>
      <c r="I516" s="170">
        <v>1998185</v>
      </c>
      <c r="J516" s="170">
        <v>1998185</v>
      </c>
      <c r="K516" s="127"/>
      <c r="L516" s="127"/>
      <c r="M516" s="127"/>
      <c r="N516" s="127"/>
      <c r="O516" s="127"/>
      <c r="P516" s="127"/>
      <c r="Q516" s="127"/>
      <c r="R516" s="127"/>
      <c r="S516" s="127"/>
    </row>
    <row r="517" spans="1:19">
      <c r="A517" s="179" t="s">
        <v>31</v>
      </c>
      <c r="B517" s="172" t="s">
        <v>32</v>
      </c>
      <c r="C517" s="173" t="s">
        <v>22</v>
      </c>
      <c r="D517" s="173" t="s">
        <v>22</v>
      </c>
      <c r="E517" s="173" t="s">
        <v>22</v>
      </c>
      <c r="F517" s="173" t="s">
        <v>22</v>
      </c>
      <c r="G517" s="174" t="s">
        <v>22</v>
      </c>
      <c r="H517" s="175">
        <v>1918185</v>
      </c>
      <c r="I517" s="175">
        <v>1918185</v>
      </c>
      <c r="J517" s="175">
        <v>1918185</v>
      </c>
      <c r="K517" s="100"/>
      <c r="L517" s="100"/>
      <c r="M517" s="100"/>
      <c r="N517" s="100"/>
      <c r="O517" s="100"/>
      <c r="P517" s="100"/>
      <c r="Q517" s="100"/>
      <c r="R517" s="100"/>
      <c r="S517" s="100"/>
    </row>
    <row r="518" spans="1:19">
      <c r="A518" s="180" t="s">
        <v>48</v>
      </c>
      <c r="B518" s="172" t="s">
        <v>49</v>
      </c>
      <c r="C518" s="173" t="s">
        <v>22</v>
      </c>
      <c r="D518" s="173" t="s">
        <v>22</v>
      </c>
      <c r="E518" s="173" t="s">
        <v>22</v>
      </c>
      <c r="F518" s="173" t="s">
        <v>22</v>
      </c>
      <c r="G518" s="174" t="s">
        <v>22</v>
      </c>
      <c r="H518" s="177">
        <v>254985</v>
      </c>
      <c r="I518" s="177">
        <v>254985</v>
      </c>
      <c r="J518" s="177">
        <v>254985</v>
      </c>
      <c r="K518" s="100"/>
      <c r="L518" s="100"/>
      <c r="M518" s="100"/>
      <c r="N518" s="100"/>
      <c r="O518" s="100"/>
      <c r="P518" s="100"/>
      <c r="Q518" s="100"/>
      <c r="R518" s="100"/>
      <c r="S518" s="100"/>
    </row>
    <row r="519" spans="1:19">
      <c r="A519" s="180" t="s">
        <v>57</v>
      </c>
      <c r="B519" s="172" t="s">
        <v>58</v>
      </c>
      <c r="C519" s="173" t="s">
        <v>22</v>
      </c>
      <c r="D519" s="173" t="s">
        <v>22</v>
      </c>
      <c r="E519" s="173" t="s">
        <v>22</v>
      </c>
      <c r="F519" s="173" t="s">
        <v>22</v>
      </c>
      <c r="G519" s="174" t="s">
        <v>22</v>
      </c>
      <c r="H519" s="177">
        <v>300000</v>
      </c>
      <c r="I519" s="177">
        <v>300000</v>
      </c>
      <c r="J519" s="177">
        <v>300000</v>
      </c>
      <c r="K519" s="100"/>
      <c r="L519" s="100"/>
      <c r="M519" s="100"/>
      <c r="N519" s="100"/>
      <c r="O519" s="100"/>
      <c r="P519" s="100"/>
      <c r="Q519" s="100"/>
      <c r="R519" s="100"/>
      <c r="S519" s="100"/>
    </row>
    <row r="520" spans="1:19">
      <c r="A520" s="180" t="s">
        <v>61</v>
      </c>
      <c r="B520" s="172" t="s">
        <v>62</v>
      </c>
      <c r="C520" s="173" t="s">
        <v>22</v>
      </c>
      <c r="D520" s="173" t="s">
        <v>22</v>
      </c>
      <c r="E520" s="173" t="s">
        <v>22</v>
      </c>
      <c r="F520" s="173" t="s">
        <v>22</v>
      </c>
      <c r="G520" s="174" t="s">
        <v>22</v>
      </c>
      <c r="H520" s="177">
        <v>1363200</v>
      </c>
      <c r="I520" s="177">
        <v>1363200</v>
      </c>
      <c r="J520" s="177">
        <v>1363200</v>
      </c>
      <c r="K520" s="100"/>
      <c r="L520" s="100"/>
      <c r="M520" s="100"/>
      <c r="N520" s="100"/>
      <c r="O520" s="100"/>
      <c r="P520" s="100"/>
      <c r="Q520" s="100"/>
      <c r="R520" s="100"/>
      <c r="S520" s="100"/>
    </row>
    <row r="521" spans="1:19">
      <c r="A521" s="179" t="s">
        <v>63</v>
      </c>
      <c r="B521" s="172" t="s">
        <v>64</v>
      </c>
      <c r="C521" s="173" t="s">
        <v>22</v>
      </c>
      <c r="D521" s="173" t="s">
        <v>22</v>
      </c>
      <c r="E521" s="173" t="s">
        <v>22</v>
      </c>
      <c r="F521" s="173" t="s">
        <v>22</v>
      </c>
      <c r="G521" s="174" t="s">
        <v>22</v>
      </c>
      <c r="H521" s="175">
        <v>80000</v>
      </c>
      <c r="I521" s="175">
        <v>80000</v>
      </c>
      <c r="J521" s="175">
        <v>80000</v>
      </c>
      <c r="K521" s="100"/>
      <c r="L521" s="100"/>
      <c r="M521" s="100"/>
      <c r="N521" s="100"/>
      <c r="O521" s="100"/>
      <c r="P521" s="100"/>
      <c r="Q521" s="100"/>
      <c r="R521" s="100"/>
      <c r="S521" s="100"/>
    </row>
    <row r="522" spans="1:19">
      <c r="A522" s="180" t="s">
        <v>67</v>
      </c>
      <c r="B522" s="172" t="s">
        <v>68</v>
      </c>
      <c r="C522" s="173" t="s">
        <v>22</v>
      </c>
      <c r="D522" s="173" t="s">
        <v>22</v>
      </c>
      <c r="E522" s="173" t="s">
        <v>22</v>
      </c>
      <c r="F522" s="173" t="s">
        <v>22</v>
      </c>
      <c r="G522" s="174" t="s">
        <v>22</v>
      </c>
      <c r="H522" s="177">
        <v>80000</v>
      </c>
      <c r="I522" s="177">
        <v>80000</v>
      </c>
      <c r="J522" s="177">
        <v>80000</v>
      </c>
      <c r="K522" s="100"/>
      <c r="L522" s="100"/>
      <c r="M522" s="100"/>
      <c r="N522" s="100"/>
      <c r="O522" s="100"/>
      <c r="P522" s="100"/>
      <c r="Q522" s="100"/>
      <c r="R522" s="100"/>
      <c r="S522" s="100"/>
    </row>
    <row r="523" spans="1:19">
      <c r="A523" s="181" t="s">
        <v>296</v>
      </c>
      <c r="B523" s="165" t="s">
        <v>297</v>
      </c>
      <c r="C523" s="160" t="s">
        <v>22</v>
      </c>
      <c r="D523" s="160" t="s">
        <v>22</v>
      </c>
      <c r="E523" s="160" t="s">
        <v>22</v>
      </c>
      <c r="F523" s="160" t="s">
        <v>297</v>
      </c>
      <c r="G523" s="161" t="s">
        <v>22</v>
      </c>
      <c r="H523" s="119">
        <v>145995</v>
      </c>
      <c r="I523" s="119">
        <v>145995</v>
      </c>
      <c r="J523" s="119">
        <v>145995</v>
      </c>
      <c r="K523" s="108"/>
      <c r="L523" s="108"/>
      <c r="M523" s="108"/>
      <c r="N523" s="108"/>
      <c r="O523" s="108"/>
      <c r="P523" s="108"/>
      <c r="Q523" s="108"/>
      <c r="R523" s="108"/>
      <c r="S523" s="108"/>
    </row>
    <row r="524" spans="1:19">
      <c r="A524" s="178" t="s">
        <v>51</v>
      </c>
      <c r="B524" s="167" t="s">
        <v>52</v>
      </c>
      <c r="C524" s="168" t="s">
        <v>22</v>
      </c>
      <c r="D524" s="168" t="s">
        <v>22</v>
      </c>
      <c r="E524" s="168" t="s">
        <v>22</v>
      </c>
      <c r="F524" s="168" t="s">
        <v>22</v>
      </c>
      <c r="G524" s="169" t="s">
        <v>52</v>
      </c>
      <c r="H524" s="170">
        <v>145995</v>
      </c>
      <c r="I524" s="170">
        <v>145995</v>
      </c>
      <c r="J524" s="170">
        <v>145995</v>
      </c>
      <c r="K524" s="127"/>
      <c r="L524" s="127"/>
      <c r="M524" s="127"/>
      <c r="N524" s="127"/>
      <c r="O524" s="127"/>
      <c r="P524" s="127"/>
      <c r="Q524" s="127"/>
      <c r="R524" s="127"/>
      <c r="S524" s="127"/>
    </row>
    <row r="525" spans="1:19">
      <c r="A525" s="179" t="s">
        <v>31</v>
      </c>
      <c r="B525" s="172" t="s">
        <v>32</v>
      </c>
      <c r="C525" s="173" t="s">
        <v>22</v>
      </c>
      <c r="D525" s="173" t="s">
        <v>22</v>
      </c>
      <c r="E525" s="173" t="s">
        <v>22</v>
      </c>
      <c r="F525" s="173" t="s">
        <v>22</v>
      </c>
      <c r="G525" s="174" t="s">
        <v>22</v>
      </c>
      <c r="H525" s="175">
        <v>79633</v>
      </c>
      <c r="I525" s="175">
        <v>79633</v>
      </c>
      <c r="J525" s="175">
        <v>79633</v>
      </c>
      <c r="K525" s="100"/>
      <c r="L525" s="100"/>
      <c r="M525" s="100"/>
      <c r="N525" s="100"/>
      <c r="O525" s="100"/>
      <c r="P525" s="100"/>
      <c r="Q525" s="100"/>
      <c r="R525" s="100"/>
      <c r="S525" s="100"/>
    </row>
    <row r="526" spans="1:19">
      <c r="A526" s="180" t="s">
        <v>48</v>
      </c>
      <c r="B526" s="172" t="s">
        <v>49</v>
      </c>
      <c r="C526" s="173" t="s">
        <v>22</v>
      </c>
      <c r="D526" s="173" t="s">
        <v>22</v>
      </c>
      <c r="E526" s="173" t="s">
        <v>22</v>
      </c>
      <c r="F526" s="173" t="s">
        <v>22</v>
      </c>
      <c r="G526" s="174" t="s">
        <v>22</v>
      </c>
      <c r="H526" s="177">
        <v>79633</v>
      </c>
      <c r="I526" s="177">
        <v>79633</v>
      </c>
      <c r="J526" s="177">
        <v>79633</v>
      </c>
      <c r="K526" s="100"/>
      <c r="L526" s="100"/>
      <c r="M526" s="100"/>
      <c r="N526" s="100"/>
      <c r="O526" s="100"/>
      <c r="P526" s="100"/>
      <c r="Q526" s="100"/>
      <c r="R526" s="100"/>
      <c r="S526" s="100"/>
    </row>
    <row r="527" spans="1:19">
      <c r="A527" s="179" t="s">
        <v>63</v>
      </c>
      <c r="B527" s="172" t="s">
        <v>64</v>
      </c>
      <c r="C527" s="173" t="s">
        <v>22</v>
      </c>
      <c r="D527" s="173" t="s">
        <v>22</v>
      </c>
      <c r="E527" s="173" t="s">
        <v>22</v>
      </c>
      <c r="F527" s="173" t="s">
        <v>22</v>
      </c>
      <c r="G527" s="174" t="s">
        <v>22</v>
      </c>
      <c r="H527" s="175">
        <v>66362</v>
      </c>
      <c r="I527" s="175">
        <v>66362</v>
      </c>
      <c r="J527" s="175">
        <v>66362</v>
      </c>
      <c r="K527" s="100"/>
      <c r="L527" s="100"/>
      <c r="M527" s="100"/>
      <c r="N527" s="100"/>
      <c r="O527" s="100"/>
      <c r="P527" s="100"/>
      <c r="Q527" s="100"/>
      <c r="R527" s="100"/>
      <c r="S527" s="100"/>
    </row>
    <row r="528" spans="1:19">
      <c r="A528" s="180" t="s">
        <v>67</v>
      </c>
      <c r="B528" s="172" t="s">
        <v>68</v>
      </c>
      <c r="C528" s="173" t="s">
        <v>22</v>
      </c>
      <c r="D528" s="173" t="s">
        <v>22</v>
      </c>
      <c r="E528" s="173" t="s">
        <v>22</v>
      </c>
      <c r="F528" s="173" t="s">
        <v>22</v>
      </c>
      <c r="G528" s="174" t="s">
        <v>22</v>
      </c>
      <c r="H528" s="177">
        <v>66362</v>
      </c>
      <c r="I528" s="177">
        <v>66362</v>
      </c>
      <c r="J528" s="177">
        <v>66362</v>
      </c>
      <c r="K528" s="100"/>
      <c r="L528" s="100"/>
      <c r="M528" s="100"/>
      <c r="N528" s="100"/>
      <c r="O528" s="100"/>
      <c r="P528" s="100"/>
      <c r="Q528" s="100"/>
      <c r="R528" s="100"/>
      <c r="S528" s="100"/>
    </row>
    <row r="529" spans="1:19">
      <c r="A529" s="181" t="s">
        <v>298</v>
      </c>
      <c r="B529" s="165" t="s">
        <v>299</v>
      </c>
      <c r="C529" s="160" t="s">
        <v>22</v>
      </c>
      <c r="D529" s="160" t="s">
        <v>22</v>
      </c>
      <c r="E529" s="160" t="s">
        <v>22</v>
      </c>
      <c r="F529" s="160" t="s">
        <v>299</v>
      </c>
      <c r="G529" s="161" t="s">
        <v>22</v>
      </c>
      <c r="H529" s="119">
        <v>10766909</v>
      </c>
      <c r="I529" s="119">
        <v>11016909</v>
      </c>
      <c r="J529" s="119">
        <v>11016909</v>
      </c>
      <c r="K529" s="108"/>
      <c r="L529" s="108"/>
      <c r="M529" s="108"/>
      <c r="N529" s="108"/>
      <c r="O529" s="108"/>
      <c r="P529" s="108"/>
      <c r="Q529" s="108"/>
      <c r="R529" s="108"/>
      <c r="S529" s="108"/>
    </row>
    <row r="530" spans="1:19">
      <c r="A530" s="178" t="s">
        <v>51</v>
      </c>
      <c r="B530" s="167" t="s">
        <v>52</v>
      </c>
      <c r="C530" s="168" t="s">
        <v>22</v>
      </c>
      <c r="D530" s="168" t="s">
        <v>22</v>
      </c>
      <c r="E530" s="168" t="s">
        <v>22</v>
      </c>
      <c r="F530" s="168" t="s">
        <v>22</v>
      </c>
      <c r="G530" s="169" t="s">
        <v>52</v>
      </c>
      <c r="H530" s="170">
        <v>10766909</v>
      </c>
      <c r="I530" s="170">
        <v>11016909</v>
      </c>
      <c r="J530" s="170">
        <v>11016909</v>
      </c>
      <c r="K530" s="127"/>
      <c r="L530" s="127"/>
      <c r="M530" s="127"/>
      <c r="N530" s="127"/>
      <c r="O530" s="127"/>
      <c r="P530" s="127"/>
      <c r="Q530" s="127"/>
      <c r="R530" s="127"/>
      <c r="S530" s="127"/>
    </row>
    <row r="531" spans="1:19">
      <c r="A531" s="179" t="s">
        <v>31</v>
      </c>
      <c r="B531" s="172" t="s">
        <v>32</v>
      </c>
      <c r="C531" s="173" t="s">
        <v>22</v>
      </c>
      <c r="D531" s="173" t="s">
        <v>22</v>
      </c>
      <c r="E531" s="173" t="s">
        <v>22</v>
      </c>
      <c r="F531" s="173" t="s">
        <v>22</v>
      </c>
      <c r="G531" s="174" t="s">
        <v>22</v>
      </c>
      <c r="H531" s="175">
        <v>10766909</v>
      </c>
      <c r="I531" s="175">
        <v>11016909</v>
      </c>
      <c r="J531" s="175">
        <v>11016909</v>
      </c>
      <c r="K531" s="100"/>
      <c r="L531" s="100"/>
      <c r="M531" s="100"/>
      <c r="N531" s="100"/>
      <c r="O531" s="100"/>
      <c r="P531" s="100"/>
      <c r="Q531" s="100"/>
      <c r="R531" s="100"/>
      <c r="S531" s="100"/>
    </row>
    <row r="532" spans="1:19">
      <c r="A532" s="180" t="s">
        <v>48</v>
      </c>
      <c r="B532" s="172" t="s">
        <v>49</v>
      </c>
      <c r="C532" s="173" t="s">
        <v>22</v>
      </c>
      <c r="D532" s="173" t="s">
        <v>22</v>
      </c>
      <c r="E532" s="173" t="s">
        <v>22</v>
      </c>
      <c r="F532" s="173" t="s">
        <v>22</v>
      </c>
      <c r="G532" s="174" t="s">
        <v>22</v>
      </c>
      <c r="H532" s="177">
        <v>1459950</v>
      </c>
      <c r="I532" s="177">
        <v>1459950</v>
      </c>
      <c r="J532" s="177">
        <v>1459950</v>
      </c>
      <c r="K532" s="100"/>
      <c r="L532" s="100"/>
      <c r="M532" s="100"/>
      <c r="N532" s="100"/>
      <c r="O532" s="100"/>
      <c r="P532" s="100"/>
      <c r="Q532" s="100"/>
      <c r="R532" s="100"/>
      <c r="S532" s="100"/>
    </row>
    <row r="533" spans="1:19">
      <c r="A533" s="180" t="s">
        <v>57</v>
      </c>
      <c r="B533" s="172" t="s">
        <v>58</v>
      </c>
      <c r="C533" s="173" t="s">
        <v>22</v>
      </c>
      <c r="D533" s="173" t="s">
        <v>22</v>
      </c>
      <c r="E533" s="173" t="s">
        <v>22</v>
      </c>
      <c r="F533" s="173" t="s">
        <v>22</v>
      </c>
      <c r="G533" s="174" t="s">
        <v>22</v>
      </c>
      <c r="H533" s="177">
        <v>8643345</v>
      </c>
      <c r="I533" s="177">
        <v>8893345</v>
      </c>
      <c r="J533" s="177">
        <v>8893345</v>
      </c>
      <c r="K533" s="100"/>
      <c r="L533" s="100"/>
      <c r="M533" s="100"/>
      <c r="N533" s="100"/>
      <c r="O533" s="100"/>
      <c r="P533" s="100"/>
      <c r="Q533" s="100"/>
      <c r="R533" s="100"/>
      <c r="S533" s="100"/>
    </row>
    <row r="534" spans="1:19">
      <c r="A534" s="180" t="s">
        <v>61</v>
      </c>
      <c r="B534" s="172" t="s">
        <v>62</v>
      </c>
      <c r="C534" s="173" t="s">
        <v>22</v>
      </c>
      <c r="D534" s="173" t="s">
        <v>22</v>
      </c>
      <c r="E534" s="173" t="s">
        <v>22</v>
      </c>
      <c r="F534" s="173" t="s">
        <v>22</v>
      </c>
      <c r="G534" s="174" t="s">
        <v>22</v>
      </c>
      <c r="H534" s="177">
        <v>663614</v>
      </c>
      <c r="I534" s="177">
        <v>663614</v>
      </c>
      <c r="J534" s="177">
        <v>663614</v>
      </c>
      <c r="K534" s="100"/>
      <c r="L534" s="100"/>
      <c r="M534" s="100"/>
      <c r="N534" s="100"/>
      <c r="O534" s="100"/>
      <c r="P534" s="100"/>
      <c r="Q534" s="100"/>
      <c r="R534" s="100"/>
      <c r="S534" s="100"/>
    </row>
    <row r="535" spans="1:19">
      <c r="A535" s="181" t="s">
        <v>300</v>
      </c>
      <c r="B535" s="165" t="s">
        <v>301</v>
      </c>
      <c r="C535" s="160" t="s">
        <v>22</v>
      </c>
      <c r="D535" s="160" t="s">
        <v>22</v>
      </c>
      <c r="E535" s="160" t="s">
        <v>22</v>
      </c>
      <c r="F535" s="160" t="s">
        <v>301</v>
      </c>
      <c r="G535" s="161" t="s">
        <v>22</v>
      </c>
      <c r="H535" s="119">
        <v>206503</v>
      </c>
      <c r="I535" s="119">
        <v>206503</v>
      </c>
      <c r="J535" s="119">
        <v>206503</v>
      </c>
      <c r="K535" s="108"/>
      <c r="L535" s="108"/>
      <c r="M535" s="108"/>
      <c r="N535" s="108"/>
      <c r="O535" s="108"/>
      <c r="P535" s="108"/>
      <c r="Q535" s="108"/>
      <c r="R535" s="108"/>
      <c r="S535" s="108"/>
    </row>
    <row r="536" spans="1:19">
      <c r="A536" s="178" t="s">
        <v>36</v>
      </c>
      <c r="B536" s="167" t="s">
        <v>37</v>
      </c>
      <c r="C536" s="168" t="s">
        <v>22</v>
      </c>
      <c r="D536" s="168" t="s">
        <v>22</v>
      </c>
      <c r="E536" s="168" t="s">
        <v>22</v>
      </c>
      <c r="F536" s="168" t="s">
        <v>22</v>
      </c>
      <c r="G536" s="169" t="s">
        <v>37</v>
      </c>
      <c r="H536" s="170">
        <v>206503</v>
      </c>
      <c r="I536" s="170">
        <v>206503</v>
      </c>
      <c r="J536" s="170">
        <v>206503</v>
      </c>
      <c r="K536" s="127"/>
      <c r="L536" s="127"/>
      <c r="M536" s="127"/>
      <c r="N536" s="127"/>
      <c r="O536" s="127"/>
      <c r="P536" s="127"/>
      <c r="Q536" s="127"/>
      <c r="R536" s="127"/>
      <c r="S536" s="127"/>
    </row>
    <row r="537" spans="1:19">
      <c r="A537" s="179" t="s">
        <v>31</v>
      </c>
      <c r="B537" s="172" t="s">
        <v>32</v>
      </c>
      <c r="C537" s="173" t="s">
        <v>22</v>
      </c>
      <c r="D537" s="173" t="s">
        <v>22</v>
      </c>
      <c r="E537" s="173" t="s">
        <v>22</v>
      </c>
      <c r="F537" s="173" t="s">
        <v>22</v>
      </c>
      <c r="G537" s="174" t="s">
        <v>22</v>
      </c>
      <c r="H537" s="175">
        <v>206503</v>
      </c>
      <c r="I537" s="175">
        <v>206503</v>
      </c>
      <c r="J537" s="175">
        <v>206503</v>
      </c>
      <c r="K537" s="100"/>
      <c r="L537" s="100"/>
      <c r="M537" s="100"/>
      <c r="N537" s="100"/>
      <c r="O537" s="100"/>
      <c r="P537" s="100"/>
      <c r="Q537" s="100"/>
      <c r="R537" s="100"/>
      <c r="S537" s="100"/>
    </row>
    <row r="538" spans="1:19">
      <c r="A538" s="180" t="s">
        <v>57</v>
      </c>
      <c r="B538" s="172" t="s">
        <v>58</v>
      </c>
      <c r="C538" s="173" t="s">
        <v>22</v>
      </c>
      <c r="D538" s="173" t="s">
        <v>22</v>
      </c>
      <c r="E538" s="173" t="s">
        <v>22</v>
      </c>
      <c r="F538" s="173" t="s">
        <v>22</v>
      </c>
      <c r="G538" s="174" t="s">
        <v>22</v>
      </c>
      <c r="H538" s="177">
        <v>6503</v>
      </c>
      <c r="I538" s="177">
        <v>6503</v>
      </c>
      <c r="J538" s="177">
        <v>6503</v>
      </c>
      <c r="K538" s="100"/>
      <c r="L538" s="100"/>
      <c r="M538" s="100"/>
      <c r="N538" s="100"/>
      <c r="O538" s="100"/>
      <c r="P538" s="100"/>
      <c r="Q538" s="100"/>
      <c r="R538" s="100"/>
      <c r="S538" s="100"/>
    </row>
    <row r="539" spans="1:19">
      <c r="A539" s="180" t="s">
        <v>59</v>
      </c>
      <c r="B539" s="172" t="s">
        <v>60</v>
      </c>
      <c r="C539" s="173" t="s">
        <v>22</v>
      </c>
      <c r="D539" s="173" t="s">
        <v>22</v>
      </c>
      <c r="E539" s="173" t="s">
        <v>22</v>
      </c>
      <c r="F539" s="173" t="s">
        <v>22</v>
      </c>
      <c r="G539" s="174" t="s">
        <v>22</v>
      </c>
      <c r="H539" s="177">
        <v>200000</v>
      </c>
      <c r="I539" s="177">
        <v>200000</v>
      </c>
      <c r="J539" s="177">
        <v>200000</v>
      </c>
      <c r="K539" s="100"/>
      <c r="L539" s="100"/>
      <c r="M539" s="100"/>
      <c r="N539" s="100"/>
      <c r="O539" s="100"/>
      <c r="P539" s="100"/>
      <c r="Q539" s="100"/>
      <c r="R539" s="100"/>
      <c r="S539" s="100"/>
    </row>
    <row r="540" spans="1:19">
      <c r="A540" s="181" t="s">
        <v>302</v>
      </c>
      <c r="B540" s="165" t="s">
        <v>303</v>
      </c>
      <c r="C540" s="160" t="s">
        <v>22</v>
      </c>
      <c r="D540" s="160" t="s">
        <v>22</v>
      </c>
      <c r="E540" s="160" t="s">
        <v>22</v>
      </c>
      <c r="F540" s="160" t="s">
        <v>303</v>
      </c>
      <c r="G540" s="161" t="s">
        <v>22</v>
      </c>
      <c r="H540" s="119">
        <v>2161479</v>
      </c>
      <c r="I540" s="184" t="s">
        <v>174</v>
      </c>
      <c r="J540" s="119"/>
      <c r="K540" s="108"/>
      <c r="L540" s="108"/>
      <c r="M540" s="108"/>
      <c r="N540" s="108"/>
      <c r="O540" s="108"/>
      <c r="P540" s="108"/>
      <c r="Q540" s="108"/>
      <c r="R540" s="108"/>
      <c r="S540" s="108"/>
    </row>
    <row r="541" spans="1:19">
      <c r="A541" s="178" t="s">
        <v>36</v>
      </c>
      <c r="B541" s="167" t="s">
        <v>37</v>
      </c>
      <c r="C541" s="168" t="s">
        <v>22</v>
      </c>
      <c r="D541" s="168" t="s">
        <v>22</v>
      </c>
      <c r="E541" s="168" t="s">
        <v>22</v>
      </c>
      <c r="F541" s="168" t="s">
        <v>22</v>
      </c>
      <c r="G541" s="169" t="s">
        <v>37</v>
      </c>
      <c r="H541" s="170">
        <v>2161479</v>
      </c>
      <c r="I541" s="170"/>
      <c r="J541" s="170"/>
      <c r="K541" s="127"/>
      <c r="L541" s="127"/>
      <c r="M541" s="127"/>
      <c r="N541" s="127"/>
      <c r="O541" s="127"/>
      <c r="P541" s="127"/>
      <c r="Q541" s="127"/>
      <c r="R541" s="127"/>
      <c r="S541" s="127"/>
    </row>
    <row r="542" spans="1:19">
      <c r="A542" s="179" t="s">
        <v>31</v>
      </c>
      <c r="B542" s="172" t="s">
        <v>32</v>
      </c>
      <c r="C542" s="173" t="s">
        <v>22</v>
      </c>
      <c r="D542" s="173" t="s">
        <v>22</v>
      </c>
      <c r="E542" s="173" t="s">
        <v>22</v>
      </c>
      <c r="F542" s="173" t="s">
        <v>22</v>
      </c>
      <c r="G542" s="174" t="s">
        <v>22</v>
      </c>
      <c r="H542" s="175">
        <v>2161479</v>
      </c>
      <c r="I542" s="175"/>
      <c r="J542" s="175"/>
      <c r="K542" s="100"/>
      <c r="L542" s="100"/>
      <c r="M542" s="100"/>
      <c r="N542" s="100"/>
      <c r="O542" s="100"/>
      <c r="P542" s="100"/>
      <c r="Q542" s="100"/>
      <c r="R542" s="100"/>
      <c r="S542" s="100"/>
    </row>
    <row r="543" spans="1:19">
      <c r="A543" s="180" t="s">
        <v>61</v>
      </c>
      <c r="B543" s="172" t="s">
        <v>62</v>
      </c>
      <c r="C543" s="173" t="s">
        <v>22</v>
      </c>
      <c r="D543" s="173" t="s">
        <v>22</v>
      </c>
      <c r="E543" s="173" t="s">
        <v>22</v>
      </c>
      <c r="F543" s="173" t="s">
        <v>22</v>
      </c>
      <c r="G543" s="174" t="s">
        <v>22</v>
      </c>
      <c r="H543" s="177">
        <v>2161479</v>
      </c>
      <c r="I543" s="177"/>
      <c r="J543" s="177"/>
      <c r="K543" s="100"/>
      <c r="L543" s="100"/>
      <c r="M543" s="100"/>
      <c r="N543" s="100"/>
      <c r="O543" s="100"/>
      <c r="P543" s="100"/>
      <c r="Q543" s="100"/>
      <c r="R543" s="100"/>
      <c r="S543" s="100"/>
    </row>
    <row r="544" spans="1:19">
      <c r="A544" s="181" t="s">
        <v>304</v>
      </c>
      <c r="B544" s="165" t="s">
        <v>305</v>
      </c>
      <c r="C544" s="160" t="s">
        <v>22</v>
      </c>
      <c r="D544" s="160" t="s">
        <v>22</v>
      </c>
      <c r="E544" s="160" t="s">
        <v>22</v>
      </c>
      <c r="F544" s="160" t="s">
        <v>305</v>
      </c>
      <c r="G544" s="161" t="s">
        <v>22</v>
      </c>
      <c r="H544" s="119">
        <v>874084</v>
      </c>
      <c r="I544" s="119"/>
      <c r="J544" s="119"/>
      <c r="K544" s="108"/>
      <c r="L544" s="108"/>
      <c r="M544" s="108"/>
      <c r="N544" s="108"/>
      <c r="O544" s="108"/>
      <c r="P544" s="108"/>
      <c r="Q544" s="108"/>
      <c r="R544" s="108"/>
      <c r="S544" s="108"/>
    </row>
    <row r="545" spans="1:19">
      <c r="A545" s="178" t="s">
        <v>36</v>
      </c>
      <c r="B545" s="167" t="s">
        <v>37</v>
      </c>
      <c r="C545" s="168" t="s">
        <v>22</v>
      </c>
      <c r="D545" s="168" t="s">
        <v>22</v>
      </c>
      <c r="E545" s="168" t="s">
        <v>22</v>
      </c>
      <c r="F545" s="168" t="s">
        <v>22</v>
      </c>
      <c r="G545" s="169" t="s">
        <v>37</v>
      </c>
      <c r="H545" s="170">
        <v>675000</v>
      </c>
      <c r="I545" s="170"/>
      <c r="J545" s="170"/>
      <c r="K545" s="127"/>
      <c r="L545" s="127"/>
      <c r="M545" s="127"/>
      <c r="N545" s="127"/>
      <c r="O545" s="127"/>
      <c r="P545" s="127"/>
      <c r="Q545" s="127"/>
      <c r="R545" s="127"/>
      <c r="S545" s="127"/>
    </row>
    <row r="546" spans="1:19">
      <c r="A546" s="179" t="s">
        <v>31</v>
      </c>
      <c r="B546" s="172" t="s">
        <v>32</v>
      </c>
      <c r="C546" s="173" t="s">
        <v>22</v>
      </c>
      <c r="D546" s="173" t="s">
        <v>22</v>
      </c>
      <c r="E546" s="173" t="s">
        <v>22</v>
      </c>
      <c r="F546" s="173" t="s">
        <v>22</v>
      </c>
      <c r="G546" s="174" t="s">
        <v>22</v>
      </c>
      <c r="H546" s="175">
        <v>675000</v>
      </c>
      <c r="I546" s="175"/>
      <c r="J546" s="175"/>
      <c r="K546" s="100"/>
      <c r="L546" s="100"/>
      <c r="M546" s="100"/>
      <c r="N546" s="100"/>
      <c r="O546" s="100"/>
      <c r="P546" s="100"/>
      <c r="Q546" s="100"/>
      <c r="R546" s="100"/>
      <c r="S546" s="100"/>
    </row>
    <row r="547" spans="1:19">
      <c r="A547" s="180" t="s">
        <v>48</v>
      </c>
      <c r="B547" s="172" t="s">
        <v>49</v>
      </c>
      <c r="C547" s="173" t="s">
        <v>22</v>
      </c>
      <c r="D547" s="173" t="s">
        <v>22</v>
      </c>
      <c r="E547" s="173" t="s">
        <v>22</v>
      </c>
      <c r="F547" s="173" t="s">
        <v>22</v>
      </c>
      <c r="G547" s="174" t="s">
        <v>22</v>
      </c>
      <c r="H547" s="177">
        <v>675000</v>
      </c>
      <c r="I547" s="177"/>
      <c r="J547" s="177"/>
      <c r="K547" s="100"/>
      <c r="L547" s="100"/>
      <c r="M547" s="100"/>
      <c r="N547" s="100"/>
      <c r="O547" s="100"/>
      <c r="P547" s="100"/>
      <c r="Q547" s="100"/>
      <c r="R547" s="100"/>
      <c r="S547" s="100"/>
    </row>
    <row r="548" spans="1:19">
      <c r="A548" s="178" t="s">
        <v>42</v>
      </c>
      <c r="B548" s="167" t="s">
        <v>43</v>
      </c>
      <c r="C548" s="168" t="s">
        <v>22</v>
      </c>
      <c r="D548" s="168" t="s">
        <v>22</v>
      </c>
      <c r="E548" s="168" t="s">
        <v>22</v>
      </c>
      <c r="F548" s="168" t="s">
        <v>22</v>
      </c>
      <c r="G548" s="169" t="s">
        <v>43</v>
      </c>
      <c r="H548" s="170">
        <v>199084</v>
      </c>
      <c r="I548" s="170"/>
      <c r="J548" s="170"/>
      <c r="K548" s="127"/>
      <c r="L548" s="127"/>
      <c r="M548" s="127"/>
      <c r="N548" s="127"/>
      <c r="O548" s="127"/>
      <c r="P548" s="127"/>
      <c r="Q548" s="127"/>
      <c r="R548" s="127"/>
      <c r="S548" s="127"/>
    </row>
    <row r="549" spans="1:19">
      <c r="A549" s="179" t="s">
        <v>31</v>
      </c>
      <c r="B549" s="172" t="s">
        <v>32</v>
      </c>
      <c r="C549" s="173" t="s">
        <v>22</v>
      </c>
      <c r="D549" s="173" t="s">
        <v>22</v>
      </c>
      <c r="E549" s="173" t="s">
        <v>22</v>
      </c>
      <c r="F549" s="173" t="s">
        <v>22</v>
      </c>
      <c r="G549" s="174" t="s">
        <v>22</v>
      </c>
      <c r="H549" s="175">
        <v>199084</v>
      </c>
      <c r="I549" s="175"/>
      <c r="J549" s="175"/>
      <c r="K549" s="100"/>
      <c r="L549" s="100"/>
      <c r="M549" s="100"/>
      <c r="N549" s="100"/>
      <c r="O549" s="100"/>
      <c r="P549" s="100"/>
      <c r="Q549" s="100"/>
      <c r="R549" s="100"/>
      <c r="S549" s="100"/>
    </row>
    <row r="550" spans="1:19">
      <c r="A550" s="180" t="s">
        <v>48</v>
      </c>
      <c r="B550" s="172" t="s">
        <v>49</v>
      </c>
      <c r="C550" s="173" t="s">
        <v>22</v>
      </c>
      <c r="D550" s="173" t="s">
        <v>22</v>
      </c>
      <c r="E550" s="173" t="s">
        <v>22</v>
      </c>
      <c r="F550" s="173" t="s">
        <v>22</v>
      </c>
      <c r="G550" s="174" t="s">
        <v>22</v>
      </c>
      <c r="H550" s="177">
        <v>199084</v>
      </c>
      <c r="I550" s="177"/>
      <c r="J550" s="177"/>
      <c r="K550" s="100"/>
      <c r="L550" s="100"/>
      <c r="M550" s="100"/>
      <c r="N550" s="100"/>
      <c r="O550" s="100"/>
      <c r="P550" s="100"/>
      <c r="Q550" s="100"/>
      <c r="R550" s="100"/>
      <c r="S550" s="100"/>
    </row>
    <row r="551" spans="1:19">
      <c r="A551" s="187" t="s">
        <v>48</v>
      </c>
      <c r="B551" s="150" t="s">
        <v>306</v>
      </c>
      <c r="C551" s="160" t="s">
        <v>22</v>
      </c>
      <c r="D551" s="160" t="s">
        <v>306</v>
      </c>
      <c r="E551" s="160" t="s">
        <v>22</v>
      </c>
      <c r="F551" s="160" t="s">
        <v>22</v>
      </c>
      <c r="G551" s="161" t="s">
        <v>22</v>
      </c>
      <c r="H551" s="119">
        <v>2450000</v>
      </c>
      <c r="I551" s="119">
        <v>2450000</v>
      </c>
      <c r="J551" s="119">
        <v>2450000</v>
      </c>
      <c r="K551" s="108"/>
      <c r="L551" s="108"/>
      <c r="M551" s="108"/>
      <c r="N551" s="108"/>
      <c r="O551" s="108"/>
      <c r="P551" s="108"/>
      <c r="Q551" s="108"/>
      <c r="R551" s="108"/>
      <c r="S551" s="108"/>
    </row>
    <row r="552" spans="1:19">
      <c r="A552" s="182" t="s">
        <v>307</v>
      </c>
      <c r="B552" s="163" t="s">
        <v>308</v>
      </c>
      <c r="C552" s="160" t="s">
        <v>22</v>
      </c>
      <c r="D552" s="160" t="s">
        <v>22</v>
      </c>
      <c r="E552" s="160" t="s">
        <v>308</v>
      </c>
      <c r="F552" s="160" t="s">
        <v>22</v>
      </c>
      <c r="G552" s="161" t="s">
        <v>22</v>
      </c>
      <c r="H552" s="119">
        <v>2450000</v>
      </c>
      <c r="I552" s="119">
        <v>2450000</v>
      </c>
      <c r="J552" s="119">
        <v>2450000</v>
      </c>
      <c r="K552" s="108"/>
      <c r="L552" s="108"/>
      <c r="M552" s="108"/>
      <c r="N552" s="108"/>
      <c r="O552" s="108"/>
      <c r="P552" s="108"/>
      <c r="Q552" s="108"/>
      <c r="R552" s="108"/>
      <c r="S552" s="108"/>
    </row>
    <row r="553" spans="1:19">
      <c r="A553" s="181" t="s">
        <v>309</v>
      </c>
      <c r="B553" s="165" t="s">
        <v>310</v>
      </c>
      <c r="C553" s="160" t="s">
        <v>22</v>
      </c>
      <c r="D553" s="160" t="s">
        <v>22</v>
      </c>
      <c r="E553" s="160" t="s">
        <v>22</v>
      </c>
      <c r="F553" s="160" t="s">
        <v>310</v>
      </c>
      <c r="G553" s="161" t="s">
        <v>22</v>
      </c>
      <c r="H553" s="119">
        <v>310000</v>
      </c>
      <c r="I553" s="119">
        <v>310000</v>
      </c>
      <c r="J553" s="119">
        <v>310000</v>
      </c>
      <c r="K553" s="108"/>
      <c r="L553" s="108"/>
      <c r="M553" s="108"/>
      <c r="N553" s="108"/>
      <c r="O553" s="108"/>
      <c r="P553" s="108"/>
      <c r="Q553" s="108"/>
      <c r="R553" s="108"/>
      <c r="S553" s="108"/>
    </row>
    <row r="554" spans="1:19">
      <c r="A554" s="178" t="s">
        <v>36</v>
      </c>
      <c r="B554" s="167" t="s">
        <v>37</v>
      </c>
      <c r="C554" s="168" t="s">
        <v>22</v>
      </c>
      <c r="D554" s="168" t="s">
        <v>22</v>
      </c>
      <c r="E554" s="168" t="s">
        <v>22</v>
      </c>
      <c r="F554" s="168" t="s">
        <v>22</v>
      </c>
      <c r="G554" s="169" t="s">
        <v>37</v>
      </c>
      <c r="H554" s="170">
        <v>310000</v>
      </c>
      <c r="I554" s="170">
        <v>310000</v>
      </c>
      <c r="J554" s="170">
        <v>310000</v>
      </c>
      <c r="K554" s="127"/>
      <c r="L554" s="127"/>
      <c r="M554" s="127"/>
      <c r="N554" s="127"/>
      <c r="O554" s="127"/>
      <c r="P554" s="127"/>
      <c r="Q554" s="127"/>
      <c r="R554" s="127"/>
      <c r="S554" s="127"/>
    </row>
    <row r="555" spans="1:19">
      <c r="A555" s="179" t="s">
        <v>31</v>
      </c>
      <c r="B555" s="172" t="s">
        <v>32</v>
      </c>
      <c r="C555" s="173" t="s">
        <v>22</v>
      </c>
      <c r="D555" s="173" t="s">
        <v>22</v>
      </c>
      <c r="E555" s="173" t="s">
        <v>22</v>
      </c>
      <c r="F555" s="173" t="s">
        <v>22</v>
      </c>
      <c r="G555" s="174" t="s">
        <v>22</v>
      </c>
      <c r="H555" s="175">
        <v>310000</v>
      </c>
      <c r="I555" s="175">
        <v>310000</v>
      </c>
      <c r="J555" s="175">
        <v>310000</v>
      </c>
      <c r="K555" s="100"/>
      <c r="L555" s="100"/>
      <c r="M555" s="100"/>
      <c r="N555" s="100"/>
      <c r="O555" s="100"/>
      <c r="P555" s="100"/>
      <c r="Q555" s="100"/>
      <c r="R555" s="100"/>
      <c r="S555" s="100"/>
    </row>
    <row r="556" spans="1:19">
      <c r="A556" s="180" t="s">
        <v>48</v>
      </c>
      <c r="B556" s="172" t="s">
        <v>49</v>
      </c>
      <c r="C556" s="173" t="s">
        <v>22</v>
      </c>
      <c r="D556" s="173" t="s">
        <v>22</v>
      </c>
      <c r="E556" s="173" t="s">
        <v>22</v>
      </c>
      <c r="F556" s="173" t="s">
        <v>22</v>
      </c>
      <c r="G556" s="174" t="s">
        <v>22</v>
      </c>
      <c r="H556" s="177">
        <v>310000</v>
      </c>
      <c r="I556" s="177">
        <v>310000</v>
      </c>
      <c r="J556" s="177">
        <v>310000</v>
      </c>
      <c r="K556" s="100"/>
      <c r="L556" s="100"/>
      <c r="M556" s="100"/>
      <c r="N556" s="100"/>
      <c r="O556" s="100"/>
      <c r="P556" s="100"/>
      <c r="Q556" s="100"/>
      <c r="R556" s="100"/>
      <c r="S556" s="100"/>
    </row>
    <row r="557" spans="1:19">
      <c r="A557" s="181" t="s">
        <v>311</v>
      </c>
      <c r="B557" s="165" t="s">
        <v>312</v>
      </c>
      <c r="C557" s="160" t="s">
        <v>22</v>
      </c>
      <c r="D557" s="160" t="s">
        <v>22</v>
      </c>
      <c r="E557" s="160" t="s">
        <v>22</v>
      </c>
      <c r="F557" s="160" t="s">
        <v>312</v>
      </c>
      <c r="G557" s="161" t="s">
        <v>22</v>
      </c>
      <c r="H557" s="119">
        <v>140000</v>
      </c>
      <c r="I557" s="119">
        <v>140000</v>
      </c>
      <c r="J557" s="119">
        <v>140000</v>
      </c>
      <c r="K557" s="108"/>
      <c r="L557" s="108"/>
      <c r="M557" s="108"/>
      <c r="N557" s="108"/>
      <c r="O557" s="108"/>
      <c r="P557" s="108"/>
      <c r="Q557" s="108"/>
      <c r="R557" s="108"/>
      <c r="S557" s="108"/>
    </row>
    <row r="558" spans="1:19">
      <c r="A558" s="178" t="s">
        <v>36</v>
      </c>
      <c r="B558" s="167" t="s">
        <v>37</v>
      </c>
      <c r="C558" s="168" t="s">
        <v>22</v>
      </c>
      <c r="D558" s="168" t="s">
        <v>22</v>
      </c>
      <c r="E558" s="168" t="s">
        <v>22</v>
      </c>
      <c r="F558" s="168" t="s">
        <v>22</v>
      </c>
      <c r="G558" s="169" t="s">
        <v>37</v>
      </c>
      <c r="H558" s="170">
        <v>140000</v>
      </c>
      <c r="I558" s="170">
        <v>140000</v>
      </c>
      <c r="J558" s="170">
        <v>140000</v>
      </c>
      <c r="K558" s="127"/>
      <c r="L558" s="127"/>
      <c r="M558" s="127"/>
      <c r="N558" s="127"/>
      <c r="O558" s="127"/>
      <c r="P558" s="127"/>
      <c r="Q558" s="127"/>
      <c r="R558" s="127"/>
      <c r="S558" s="127"/>
    </row>
    <row r="559" spans="1:19">
      <c r="A559" s="179" t="s">
        <v>31</v>
      </c>
      <c r="B559" s="172" t="s">
        <v>32</v>
      </c>
      <c r="C559" s="173" t="s">
        <v>22</v>
      </c>
      <c r="D559" s="173" t="s">
        <v>22</v>
      </c>
      <c r="E559" s="173" t="s">
        <v>22</v>
      </c>
      <c r="F559" s="173" t="s">
        <v>22</v>
      </c>
      <c r="G559" s="174" t="s">
        <v>22</v>
      </c>
      <c r="H559" s="175">
        <v>140000</v>
      </c>
      <c r="I559" s="175">
        <v>140000</v>
      </c>
      <c r="J559" s="175">
        <v>140000</v>
      </c>
      <c r="K559" s="100"/>
      <c r="L559" s="100"/>
      <c r="M559" s="100"/>
      <c r="N559" s="100"/>
      <c r="O559" s="100"/>
      <c r="P559" s="100"/>
      <c r="Q559" s="100"/>
      <c r="R559" s="100"/>
      <c r="S559" s="100"/>
    </row>
    <row r="560" spans="1:19">
      <c r="A560" s="180" t="s">
        <v>48</v>
      </c>
      <c r="B560" s="172" t="s">
        <v>49</v>
      </c>
      <c r="C560" s="173" t="s">
        <v>22</v>
      </c>
      <c r="D560" s="173" t="s">
        <v>22</v>
      </c>
      <c r="E560" s="173" t="s">
        <v>22</v>
      </c>
      <c r="F560" s="173" t="s">
        <v>22</v>
      </c>
      <c r="G560" s="174" t="s">
        <v>22</v>
      </c>
      <c r="H560" s="177">
        <v>10000</v>
      </c>
      <c r="I560" s="177">
        <v>10000</v>
      </c>
      <c r="J560" s="177">
        <v>10000</v>
      </c>
      <c r="K560" s="100"/>
      <c r="L560" s="100"/>
      <c r="M560" s="100"/>
      <c r="N560" s="100"/>
      <c r="O560" s="100"/>
      <c r="P560" s="100"/>
      <c r="Q560" s="100"/>
      <c r="R560" s="100"/>
      <c r="S560" s="100"/>
    </row>
    <row r="561" spans="1:19">
      <c r="A561" s="180" t="s">
        <v>57</v>
      </c>
      <c r="B561" s="172" t="s">
        <v>58</v>
      </c>
      <c r="C561" s="173" t="s">
        <v>22</v>
      </c>
      <c r="D561" s="173" t="s">
        <v>22</v>
      </c>
      <c r="E561" s="173" t="s">
        <v>22</v>
      </c>
      <c r="F561" s="173" t="s">
        <v>22</v>
      </c>
      <c r="G561" s="174" t="s">
        <v>22</v>
      </c>
      <c r="H561" s="177">
        <v>130000</v>
      </c>
      <c r="I561" s="177">
        <v>130000</v>
      </c>
      <c r="J561" s="177">
        <v>130000</v>
      </c>
      <c r="K561" s="100"/>
      <c r="L561" s="100"/>
      <c r="M561" s="100"/>
      <c r="N561" s="100"/>
      <c r="O561" s="100"/>
      <c r="P561" s="100"/>
      <c r="Q561" s="100"/>
      <c r="R561" s="100"/>
      <c r="S561" s="100"/>
    </row>
    <row r="562" spans="1:19">
      <c r="A562" s="181" t="s">
        <v>313</v>
      </c>
      <c r="B562" s="165" t="s">
        <v>314</v>
      </c>
      <c r="C562" s="160" t="s">
        <v>22</v>
      </c>
      <c r="D562" s="160" t="s">
        <v>22</v>
      </c>
      <c r="E562" s="160" t="s">
        <v>22</v>
      </c>
      <c r="F562" s="160" t="s">
        <v>315</v>
      </c>
      <c r="G562" s="161" t="s">
        <v>22</v>
      </c>
      <c r="H562" s="119">
        <v>2000000</v>
      </c>
      <c r="I562" s="119">
        <v>2000000</v>
      </c>
      <c r="J562" s="119">
        <v>2000000</v>
      </c>
      <c r="K562" s="108"/>
      <c r="L562" s="108"/>
      <c r="M562" s="108"/>
      <c r="N562" s="108"/>
      <c r="O562" s="108"/>
      <c r="P562" s="108"/>
      <c r="Q562" s="108"/>
      <c r="R562" s="108"/>
      <c r="S562" s="108"/>
    </row>
    <row r="563" spans="1:19">
      <c r="A563" s="178" t="s">
        <v>36</v>
      </c>
      <c r="B563" s="167" t="s">
        <v>37</v>
      </c>
      <c r="C563" s="168" t="s">
        <v>22</v>
      </c>
      <c r="D563" s="168" t="s">
        <v>22</v>
      </c>
      <c r="E563" s="168" t="s">
        <v>22</v>
      </c>
      <c r="F563" s="168" t="s">
        <v>22</v>
      </c>
      <c r="G563" s="169" t="s">
        <v>37</v>
      </c>
      <c r="H563" s="170">
        <v>2000000</v>
      </c>
      <c r="I563" s="170">
        <v>2000000</v>
      </c>
      <c r="J563" s="170">
        <v>2000000</v>
      </c>
      <c r="K563" s="127"/>
      <c r="L563" s="127"/>
      <c r="M563" s="127"/>
      <c r="N563" s="127"/>
      <c r="O563" s="127"/>
      <c r="P563" s="127"/>
      <c r="Q563" s="127"/>
      <c r="R563" s="127"/>
      <c r="S563" s="127"/>
    </row>
    <row r="564" spans="1:19">
      <c r="A564" s="179" t="s">
        <v>31</v>
      </c>
      <c r="B564" s="172" t="s">
        <v>32</v>
      </c>
      <c r="C564" s="173" t="s">
        <v>22</v>
      </c>
      <c r="D564" s="173" t="s">
        <v>22</v>
      </c>
      <c r="E564" s="173" t="s">
        <v>22</v>
      </c>
      <c r="F564" s="173" t="s">
        <v>22</v>
      </c>
      <c r="G564" s="174" t="s">
        <v>22</v>
      </c>
      <c r="H564" s="175">
        <v>2000000</v>
      </c>
      <c r="I564" s="175">
        <v>2000000</v>
      </c>
      <c r="J564" s="175">
        <v>2000000</v>
      </c>
      <c r="K564" s="100"/>
      <c r="L564" s="100"/>
      <c r="M564" s="100"/>
      <c r="N564" s="100"/>
      <c r="O564" s="100"/>
      <c r="P564" s="100"/>
      <c r="Q564" s="100"/>
      <c r="R564" s="100"/>
      <c r="S564" s="100"/>
    </row>
    <row r="565" spans="1:19">
      <c r="A565" s="180" t="s">
        <v>61</v>
      </c>
      <c r="B565" s="172" t="s">
        <v>62</v>
      </c>
      <c r="C565" s="173" t="s">
        <v>22</v>
      </c>
      <c r="D565" s="173" t="s">
        <v>22</v>
      </c>
      <c r="E565" s="173" t="s">
        <v>22</v>
      </c>
      <c r="F565" s="173" t="s">
        <v>22</v>
      </c>
      <c r="G565" s="174" t="s">
        <v>22</v>
      </c>
      <c r="H565" s="177">
        <v>2000000</v>
      </c>
      <c r="I565" s="177">
        <v>2000000</v>
      </c>
      <c r="J565" s="177">
        <v>2000000</v>
      </c>
      <c r="K565" s="100"/>
      <c r="L565" s="100"/>
      <c r="M565" s="100"/>
      <c r="N565" s="100"/>
      <c r="O565" s="100"/>
      <c r="P565" s="100"/>
      <c r="Q565" s="100"/>
      <c r="R565" s="100"/>
      <c r="S565" s="100"/>
    </row>
  </sheetData>
  <mergeCells count="1">
    <mergeCell ref="A1:H1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7</vt:i4>
      </vt:variant>
    </vt:vector>
  </HeadingPairs>
  <TitlesOfParts>
    <vt:vector size="7" baseType="lpstr">
      <vt:lpstr>sažetak</vt:lpstr>
      <vt:lpstr>plan rashoda</vt:lpstr>
      <vt:lpstr>plan prihoda</vt:lpstr>
      <vt:lpstr>prema izvorima</vt:lpstr>
      <vt:lpstr>prema funk. klas.</vt:lpstr>
      <vt:lpstr>rn financiranja</vt:lpstr>
      <vt:lpstr>posebni dio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Mia Franić</dc:creator>
  <cp:lastModifiedBy>Mia Franić</cp:lastModifiedBy>
  <dcterms:created xsi:type="dcterms:W3CDTF">2025-03-04T12:39:08Z</dcterms:created>
  <dcterms:modified xsi:type="dcterms:W3CDTF">2025-03-26T07:55:44Z</dcterms:modified>
</cp:coreProperties>
</file>