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60" yWindow="32767" windowWidth="32767" windowHeight="18270" tabRatio="799" activeTab="0"/>
  </bookViews>
  <sheets>
    <sheet name="rekapitulacija" sheetId="1" r:id="rId1"/>
    <sheet name="00-opci i tehnicki uvjeti SVI" sheetId="2" r:id="rId2"/>
    <sheet name="1. pripremni r." sheetId="3" r:id="rId3"/>
    <sheet name="2. zidarski r." sheetId="4" r:id="rId4"/>
    <sheet name="3. limarski r." sheetId="5" r:id="rId5"/>
    <sheet name="4. podopolagački r." sheetId="6" r:id="rId6"/>
    <sheet name="5. UNUTARNJA vrata" sheetId="7" r:id="rId7"/>
    <sheet name="6. DRVENA STOLARIJA" sheetId="8" r:id="rId8"/>
    <sheet name="7. soboslikarski" sheetId="9" r:id="rId9"/>
    <sheet name="13 - ostali radovi" sheetId="10" state="hidden" r:id="rId10"/>
    <sheet name="8. ostalo" sheetId="11" r:id="rId11"/>
    <sheet name="ELEKTRO" sheetId="12" r:id="rId12"/>
  </sheets>
  <definedNames>
    <definedName name="__shared_10_0_0">NA()</definedName>
    <definedName name="__shared_10_0_1">NA()</definedName>
    <definedName name="__shared_10_0_2">NA()</definedName>
    <definedName name="__shared_11_0_0">NA()</definedName>
    <definedName name="__shared_11_0_1">NA()</definedName>
    <definedName name="__shared_11_0_2">NA()</definedName>
    <definedName name="__shared_11_0_3">NA()</definedName>
    <definedName name="__shared_12_0_0">NA()</definedName>
    <definedName name="__shared_12_0_1">NA()</definedName>
    <definedName name="__shared_12_0_2">NA()</definedName>
    <definedName name="__shared_12_0_3">NA()</definedName>
    <definedName name="__shared_12_0_4">NA()</definedName>
    <definedName name="__shared_13_0_0">NA()</definedName>
    <definedName name="__shared_13_0_1">NA()</definedName>
    <definedName name="__shared_14_0_0">NA()</definedName>
    <definedName name="__shared_14_0_1">NA()</definedName>
    <definedName name="__shared_15_0_0">NA()</definedName>
    <definedName name="__shared_15_0_1">NA()</definedName>
    <definedName name="__shared_15_0_2">NA()</definedName>
    <definedName name="__shared_15_0_3">NA()</definedName>
    <definedName name="__shared_16_0_0">NA()</definedName>
    <definedName name="__shared_16_0_1">NA()</definedName>
    <definedName name="__shared_17_0_0">NA()</definedName>
    <definedName name="__shared_17_0_1">NA()</definedName>
    <definedName name="__shared_17_0_2">NA()</definedName>
    <definedName name="__shared_17_0_3">NA()</definedName>
    <definedName name="__shared_17_0_4">NA()</definedName>
    <definedName name="__shared_18_0_0">NA()</definedName>
    <definedName name="__shared_18_0_1">NA()</definedName>
    <definedName name="__shared_18_0_10">NA()</definedName>
    <definedName name="__shared_18_0_11">NA()</definedName>
    <definedName name="__shared_18_0_2">NA()</definedName>
    <definedName name="__shared_18_0_3">NA()</definedName>
    <definedName name="__shared_18_0_4">NA()</definedName>
    <definedName name="__shared_18_0_5">NA()</definedName>
    <definedName name="__shared_18_0_6">NA()</definedName>
    <definedName name="__shared_18_0_7">NA()</definedName>
    <definedName name="__shared_18_0_8">NA()</definedName>
    <definedName name="__shared_18_0_9">NA()</definedName>
    <definedName name="__shared_19_0_0">NA()</definedName>
    <definedName name="__shared_19_0_1">NA()</definedName>
    <definedName name="__shared_19_0_10">NA()</definedName>
    <definedName name="__shared_19_0_11">NA()</definedName>
    <definedName name="__shared_19_0_2">NA()</definedName>
    <definedName name="__shared_19_0_3">NA()</definedName>
    <definedName name="__shared_19_0_4">NA()</definedName>
    <definedName name="__shared_19_0_5">NA()</definedName>
    <definedName name="__shared_19_0_6">NA()</definedName>
    <definedName name="__shared_19_0_7">NA()</definedName>
    <definedName name="__shared_19_0_8">NA()</definedName>
    <definedName name="__shared_19_0_9">NA()</definedName>
    <definedName name="__shared_2_0_0">NA()</definedName>
    <definedName name="__shared_2_0_1">NA()</definedName>
    <definedName name="__shared_2_0_2">NA()</definedName>
    <definedName name="__shared_2_0_3">NA()</definedName>
    <definedName name="__shared_3_0_0">NA()</definedName>
    <definedName name="__shared_3_0_1">NA()</definedName>
    <definedName name="__shared_3_0_2">NA()</definedName>
    <definedName name="__shared_3_0_3">NA()</definedName>
    <definedName name="__shared_3_0_4">NA()</definedName>
    <definedName name="__shared_3_0_5">NA()</definedName>
    <definedName name="__shared_3_0_6">NA()</definedName>
    <definedName name="__shared_4_0_0">NA()</definedName>
    <definedName name="__shared_4_0_1">NA()</definedName>
    <definedName name="__shared_4_0_10">NA()</definedName>
    <definedName name="__shared_4_0_11">NA()</definedName>
    <definedName name="__shared_4_0_12">NA()</definedName>
    <definedName name="__shared_4_0_13">NA()</definedName>
    <definedName name="__shared_4_0_14">NA()</definedName>
    <definedName name="__shared_4_0_2">NA()</definedName>
    <definedName name="__shared_4_0_3">NA()</definedName>
    <definedName name="__shared_4_0_4">NA()</definedName>
    <definedName name="__shared_4_0_5">NA()</definedName>
    <definedName name="__shared_4_0_6">NA()</definedName>
    <definedName name="__shared_4_0_7">NA()</definedName>
    <definedName name="__shared_4_0_8">NA()</definedName>
    <definedName name="__shared_4_0_9">NA()</definedName>
    <definedName name="__shared_5_0_0">NA()</definedName>
    <definedName name="__shared_5_0_1">NA()</definedName>
    <definedName name="__shared_5_0_2">NA()</definedName>
    <definedName name="__shared_5_0_3">NA()</definedName>
    <definedName name="__shared_5_0_4">NA()</definedName>
    <definedName name="__shared_5_0_5">NA()</definedName>
    <definedName name="__shared_5_0_6">NA()</definedName>
    <definedName name="__shared_5_0_7">NA()</definedName>
    <definedName name="__shared_6_0_0">NA()</definedName>
    <definedName name="__shared_6_0_1">NA()</definedName>
    <definedName name="__shared_6_0_2">NA()</definedName>
    <definedName name="__shared_7_0_0">NA()</definedName>
    <definedName name="__shared_7_0_1">NA()</definedName>
    <definedName name="__shared_7_0_2">NA()</definedName>
    <definedName name="__shared_7_0_3">NA()</definedName>
    <definedName name="__shared_7_0_4">NA()</definedName>
    <definedName name="__shared_7_0_5">NA()</definedName>
    <definedName name="__shared_8_0_0">NA()</definedName>
    <definedName name="__shared_8_0_1">NA()</definedName>
    <definedName name="__shared_8_0_2">NA()</definedName>
    <definedName name="__shared_9_0_0">NA()</definedName>
    <definedName name="Excel_BuiltIn_Print_Area" localSheetId="1">'00-opci i tehnicki uvjeti SVI'!$A$1:$G$232</definedName>
    <definedName name="_xlnm.Print_Titles" localSheetId="1">'00-opci i tehnicki uvjeti SVI'!$1:$2</definedName>
    <definedName name="_xlnm.Print_Titles" localSheetId="2">'1. pripremni r.'!$1:$5</definedName>
    <definedName name="_xlnm.Print_Titles" localSheetId="3">'2. zidarski r.'!$1:$4</definedName>
    <definedName name="_xlnm.Print_Titles" localSheetId="4">'3. limarski r.'!$1:$4</definedName>
    <definedName name="_xlnm.Print_Titles" localSheetId="5">'4. podopolagački r.'!$1:$5</definedName>
    <definedName name="_xlnm.Print_Titles" localSheetId="6">'5. UNUTARNJA vrata'!$1:$4</definedName>
    <definedName name="_xlnm.Print_Titles" localSheetId="7">'6. DRVENA STOLARIJA'!$1:$4</definedName>
    <definedName name="_xlnm.Print_Titles" localSheetId="8">'7. soboslikarski'!$1:$4</definedName>
    <definedName name="_xlnm.Print_Titles" localSheetId="10">'8. ostalo'!$1:$4</definedName>
    <definedName name="_xlnm.Print_Area" localSheetId="1">'00-opci i tehnicki uvjeti SVI'!$A$1:$G$179</definedName>
    <definedName name="_xlnm.Print_Area" localSheetId="2">'1. pripremni r.'!$A$1:$G$48</definedName>
    <definedName name="_xlnm.Print_Area" localSheetId="3">'2. zidarski r.'!$A$1:$G$15</definedName>
    <definedName name="_xlnm.Print_Area" localSheetId="4">'3. limarski r.'!$A$1:$G$10</definedName>
    <definedName name="_xlnm.Print_Area" localSheetId="5">'4. podopolagački r.'!$A$1:$G$25</definedName>
    <definedName name="_xlnm.Print_Area" localSheetId="6">'5. UNUTARNJA vrata'!$A$1:$G$13</definedName>
    <definedName name="_xlnm.Print_Area" localSheetId="7">'6. DRVENA STOLARIJA'!$A$1:$G$25</definedName>
    <definedName name="_xlnm.Print_Area" localSheetId="8">'7. soboslikarski'!$A$1:$G$11</definedName>
    <definedName name="_xlnm.Print_Area" localSheetId="10">'8. ostalo'!$A$1:$G$57</definedName>
    <definedName name="_xlnm.Print_Area" localSheetId="0">'rekapitulacija'!$A$1:$G$85</definedName>
  </definedNames>
  <calcPr fullCalcOnLoad="1"/>
</workbook>
</file>

<file path=xl/sharedStrings.xml><?xml version="1.0" encoding="utf-8"?>
<sst xmlns="http://schemas.openxmlformats.org/spreadsheetml/2006/main" count="721" uniqueCount="451">
  <si>
    <t>INVESTITOR:</t>
  </si>
  <si>
    <t>OPĆI I TEHNIČKI UVJETI</t>
  </si>
  <si>
    <t>OPĆE ODREDBE</t>
  </si>
  <si>
    <t>U slučaju da opis pojedine stavke nije dovoljno jasan, mjerodavna je samo uputa i tumačenje Projektanta/Nadzora. O tome se Izvođač treba informirati već prilikom sastavljanja jedinične cijene.</t>
  </si>
  <si>
    <t>ZEMLJANI RADOVI</t>
  </si>
  <si>
    <t xml:space="preserve">Radovi se moraju izvesti prema nacrtima i opisima iz troškovnika. Prije početka zemljanih radova obavezno iskolčiti gabarite objekta, te po potrebi postaviti druge potrebne oznake, označiti stalne visine te snimiti postojeći teren radi obračuna količine iskopa. Izvođenje radova na gradilištu započeti tek kada je ono uređeno prema odredbama Pravilnika o zaštiti na radu u građevinarstvu. </t>
  </si>
  <si>
    <t>Svi iskopi u terenu vrše se strojno ili u izuzetnim slučajevima ručno što ovisi o mjestu i  uvjetima rada.</t>
  </si>
  <si>
    <t>Točnu kotu temeljenja odrediti će Nadzorni inženjer pri izvođenju zemljanih radova.</t>
  </si>
  <si>
    <t>Ako se prilikom iskopa naiđe na zemlju drugog sastava nego što je ispitivanjem terena utvrđeno, izvođač je dužan obavijestiti Nadzornog inženjera i Projektanta, radi poduzimanja potrebnih mjera, a postojeći sastav zemlje upisati u građevinski dnevnik. U slučaju pojave veće količine podzemne vode izvođač je dužan obavijestiti Nadzornog inženjera radi poduzimanja odgovarajućih mjera.</t>
  </si>
  <si>
    <t>Ukoliko se radovi izvode u zimskom odnosno ljetnom periodu, sve radnje zaštite pri izvođenju pojedinih radova kao i građevine u cjelini, moraju biti uključeni u jediničnu cijenu i neće se posebno priznavati nikakve naknade.</t>
  </si>
  <si>
    <t>Obračun iskopa zemljanih radova vrši se po volumenu stvarno izvedene količine u sraslom stanju, a nasipa po volumenu stvarno izvedene količine u nabijenom stanju. Odvoz i dovoz materijala obračunava se također po volumenu odvezene količine u sraslom stanju, bez dodataka na rastresitost materijala. Prije početka radova Izvođač treba odrediti točno mjesto deponija, odnosno daljinu prijevoza, jer se naknadno povećanje cijene na račun prijevoza neće priznati.
Ukoliko dođe do zatrpavanja, urušavanja, odrona ili bilo koje druge štete nepažnjom izvođača (radi nedovoljnog podupiranja, razupiranja ili drugog nedovoljnog osiguranja), Izvođač je dužan dovesti iskop u ispravno stanje, odnosno popraviti štetu bez posebne odštete.</t>
  </si>
  <si>
    <t>Zemljani radovi na uređenju okoliša dio su radova navedenih u toškovniku za Manipulativne površine.</t>
  </si>
  <si>
    <t>U jediničnu cijenu predviđenih stavki moraju biti obuhvaćeni i slijedeći troškovi:
- sva iskolčenja,
- gruba i fina planiranja u iskopu te zbijanje do traženog modula zbijenosti,
- eventualno potrebno snižavanje i održavanje nivoa podzemne vode,
- sve potrebne skele za razupiranje iskopa,
- odšteta za punjenje iskopa oborinskom i podzemnom vodom,
- zatrpavanja i planiranje terena nakon završetka radova,
- uklanjanje viška iskopanog materijala i troškovi deponiranja.</t>
  </si>
  <si>
    <t>BETONSKI I ARMIRANOBETONSKI RADOVI</t>
  </si>
  <si>
    <t>Sve armiranobetonske i betonske konstrukcije moraju se izvoditi u skladu sa Zakonom o normizaciji, Tehničkom propisu za betonske konstrukcije, drugim pozitivnim postojećim propisima i standardima, projektnoj dokumentaciji i uputama Nadzornog inženjera.</t>
  </si>
  <si>
    <t xml:space="preserve">Statičkim proračunom i nacrtima armature s detaljima određena je osnovna kvaliteta očvrslog betona koja se treba postići pri izradi pojedinih betonskih nosivih elemenata i izražena je "razredom tlačne čvrstoće”, tj. oznakom “C” te podacima o ostalim svojstvima (razred otpornosti prema uvjetima izloženosti i dr.) </t>
  </si>
  <si>
    <t xml:space="preserve">Geometrija elemenata, armatura i završne obrade i zaštite određene su izvedbenim projektom. </t>
  </si>
  <si>
    <t xml:space="preserve">Izvođač je dužan prije početka radova izraditi Projekt betona te redovito pratiti kvalitetu betonske konstrukcije sukladno elementima iz projekta betona. </t>
  </si>
  <si>
    <t>Jediničnom cijenom je obuhvaćeno:
- izrada projekta betona,
- razrada tehnologije izrade i montaže AB  i betonskih elemenata,
- priprema betona u betonari,
- dostava betona na gradilište,
- doprema, izrada, montaža i demontaža kompletne oplate,
- dobava i pregled armature prije savijanja  sa čišćenjem od hrđe i nečistoća te sortiranjem,
- sječenje, ravnanje i savijanje armature,
- postavljanje armature točno prema armaturnim nacrtima, sa podmetanjem podložaka kako bi se osigurala potrebna   udaljenost između armature i oplate,
- ugradnja i njegovanje betona,
- svi horizontalni i vertikalni transporti,
- potrebna radna skela i podupiranje,
- uzimanje i ispitivanje potrebnih uzoraka,
- ispitivanje materijala sa izradom atesta i pripadajućim toškovima
- čišćenje u tijeku izvođenja i nakon završetka svih radova,
- sva šteta i troškovi popravaka kao posljedica nepažnje u tijeku izvođenja,
- svi režijski troškovi,
- sav potreban alat na gradilištu i uskladištenje,
- troškove zaštite na radu,
- projekt nosivih skela i oplata,
- pregled oplate od strane Izvođača i Nadzornog inženjera prije početka betoniranja,
- zaštita vidljivog betona propisanim i navedenim sredstvima i premazima,
- dobava, izrada i montaža prefabriciranih elemenata,
- betoniranje temeljnih ploča, traka i zidova uz moguću prisutnost podzemne vode.</t>
  </si>
  <si>
    <t>Ugradnja betona je strojna gdje god je to moguće. Kod izvođenja betonskih radova treba voditi računa o tome kakve su atmosferske prilike te prije za vrijeme i nakon betoniranja obaviti potrebne zaštitne radnje (polijevanje podloge, tla i oplate; održavanje temperature; njegovanje nakon betoniranja).</t>
  </si>
  <si>
    <t xml:space="preserve">Praćenje kontrole kvalitete, uzimanje uzoraka, dobava atesta i izrada izvještaja o kvaliteti izvedenih betonskih i AB konstrukcija obaveza su Izvođača i uključeni su u cijenu. Atesti za materijale, poluproizvode i proizvode obvezno se dostavljaju pri isporuci na objektu i evidentiraju se u građevinskom dnevniku. Materijali bez valjanog atesta i bez dokaza o kvaliteti ne smiju se ugraditi. </t>
  </si>
  <si>
    <t xml:space="preserve">Prije početka radova Izvođač je dužan uskladiti kvalitetu i rješenja betona sa ostalim radovima (podovi, instalacije, obloge itd.). Suglasnost Izvođača drugih povezanih radova  za izvedene betonske i AB radove jedan je od uvjeta njihovog prihvaćanja od strane Nadzornog inženjera. </t>
  </si>
  <si>
    <t>Betonirati je dozvoljeno tek nakon što je Nadzorni inženjer pregledao oplatu, odobrio montažu armature i nakon toga potvrdio ispravnost postavljanja iste upisom u građevinski dnevnik. Ukoliko određeni profil prema statičkom računu nije moguće dobaviti, zamjena se vrši isključivo uz odobrenje projektanta konstrukcije.</t>
  </si>
  <si>
    <t>Izvođač je dužan prije početka radova detaljno pregledati troškovnik i sve projekte, upozoriti na eventualne nedostatke i predložiti eventualna poboljšanja rješenja. Sve eventualne primjedbe, prijedloge i moguće zamjene materijala trebaju raspraviti Izvođač, Nadzorni inženjer i Projektant i o njima obavijestiti Investitora. Tek po pismenom dogovoru može se pristupiti gradnji.</t>
  </si>
  <si>
    <t>Kod primopredaje građevine Izvođač je dužan priložiti isprave sukladnosti za sve građevne proizvode ugrađene u betonsku konstrukciju. Za betonsku konstrukciju koja nema projektom predviđena tehnička svojstva ili se ista ne mogu utvrditi zbog nedostatka dokumentacije mora se naknadnim ispitivanjima i naknadnim proračunima utvrditi tehnička svojstva betonske konstrukcije prema nizu normi HRN EN 12504 i prednorme prEN 13791.</t>
  </si>
  <si>
    <t>BETON</t>
  </si>
  <si>
    <t>Prije početka betoniranja Izvođač je dužan osigurati dovoljne količine komponenata betona da bi na taj način eliminirao mogućnost  prekida betoniranja ili promjene sastojaka zbog pomanjkanja materijala.</t>
  </si>
  <si>
    <t>ARMATURA</t>
  </si>
  <si>
    <t>Svojstva armature koja se rabi za betonske konstrukcije moraju biti u skladu sa Tehničkim propisom za betonske konstrukcije.</t>
  </si>
  <si>
    <t>Armatura izrađena od čelika za armiranje ugrađuje se u armiranu betonsku konstrukciju prema projektu betonske konstrukcije i/ili tehničkoj uputi za ugradnju i uporabu armature. Osiguranje debljine zaštitnog sloja betona treba svakako postići umetanjem odgovarajućeg broja plastičnih podmetača i jahača (za fiksiranje armature u gornjoj zoni pločastih konstrukcija). Najmanji zaštitni sloj betona ovisi o razredu izloženosti te načinu armiranja elementa i određen je projektom betonske konstrukcije.</t>
  </si>
  <si>
    <t xml:space="preserve">OPLATA  </t>
  </si>
  <si>
    <t xml:space="preserve">Za sve AB i betonske elemente koristi se glatka drvena oplata. </t>
  </si>
  <si>
    <t>Za sve AB nosače sa završno vidljivim plohama betona potrebno je posebno pažljivo pripremiti oplatu i sve njene elemente.</t>
  </si>
  <si>
    <t>Oplata mora biti izrađena točno po mjerama za pojedine dijelove konstrukcije, označenim u projektu. Glatka oplata sa svim pripadajućim veznim i brtvenim elementima,  podupiranjem i oslanjanjem, pomoćnim radnim skelama uključena je u cijenu. 
Završne plohe betona moraju biti potpuno ravne, bez izbočina ili valovanja.</t>
  </si>
  <si>
    <t xml:space="preserve">Skele za oplate trebaju imati toliku krutost da bez štetnih deformacija mogu primati opterećenja koja nastaju pri betoniranju. Mjera nadvišenja oplate za konzolne istake upisana je u plan savijanja armature. Kod skidanja oplate treba voditi računa da je beton s kojeg se skida oplata postigao dovoljnu čvrstoću za preuzimanje svih opterećenja u tom trenutku. Ovo se naročito odnosi na stropne ploče kod kojih može doći do preopterećenja svježim betonom ploče više etaže. Za takve slučajeve potrebna je konzultacija s Projektantom. </t>
  </si>
  <si>
    <t>Oplatu treba izraditi računajući na ugradnju svih elemenata, prodora i kanala prikazanih u projektima instalacijskih sustava. Prije betoniranja treba izvesti sve elemente za vođenje instalacija kako ne bi dolazilo do naknadnih štemanja i probijanja.</t>
  </si>
  <si>
    <t xml:space="preserve">Naknadni radovi  na obradi površine zidova (brušenje, krpanje i sl.) koji su izazvani nepravilnostima oplate izvest će se na račun Izvođača radova. </t>
  </si>
  <si>
    <t>Za premazivanje oplate ne smiju se koristiti premazi koji se ne mogu oprati s gotovog betona ili bi nakon pranja ostale mrlje. Treba pažljivo dozirati količinu premaza kako ne bi došlo do stvaranja mjehurića na spoju betona i oplate. Prije početka ugrađivanja betona oplata se mora detaljno očistiti. Za betone sa vidljivom završnom plohom odabrati odgovarajuća sredstva i kontrolirati način nanošenja. 
Izrađena oplata, s podupiranjem, prije betoniranja mora biti pregledana, provjerene sve dimenzije i kakvoća izvedbe, kao i čistoća i vlažnost oplate. Pregled i prijem oplate evidentira se u građevinskom dnevniku.</t>
  </si>
  <si>
    <t>Oplata mora biti tako izvedena da se može skidati bez oštećenja konstrukcije. Njegovanje betona i skidanje oplate i skele treba biti u skladu sa Tehničkim propisom za betonske konstrukcije. Način i potrebno vrijeme njegovanja kao i vrijeme skidanja oplate i skele treba odrediti prema projektiranoj tehnologiji, suglasno s nadzornim inženjerom, u ovisnosti o elementu konstrukcije, atmosferskim prilikama i vrsti betona.</t>
  </si>
  <si>
    <t>Svi radni prekidi i podupiranja teškom skelom bit će prikazani u armaturnim planovima i potrebno ih je cijelosti poštovati.</t>
  </si>
  <si>
    <t>ZIDARSKI RADOVI</t>
  </si>
  <si>
    <t>Zidarski radovi moraju se izvesti u skladu sa Pravilnikom o tehničkim mjerama i uvjetima za izvođenje zidova zgrade i važećim normama. Odstupanje od projektom predviđenih dimenzija dozvoljeno je samo u sporazumu s Nadzornim inženjerom. Isto vrijedi i za materijal koji se ugrađuje.</t>
  </si>
  <si>
    <t>Zidarski radovi odnose se na zidanje zidova od opeke debljine 25 i 12 cm, žbukanje zidova, stropova i obradu protupožarnih prodora, izradu i obradu prodora i šliceva, žbukanje zidova, stropova i dijelova fasade, razne zidarske pripomoći kod izvođenja instalacija, ugradnje stolarije, aluminijskih stijena i bravarskih elemenata i krpanja oštećenja. Zidovi se izvode od vrha donje AB ploče do podgleda gornje AB ploče - pune visine prostora.</t>
  </si>
  <si>
    <t>Zidovi od opeke zidaju se u odgovarajućem mortu, prema pravilima struke i uputama proizvođača. Zidanje nije dozvoljeno kod temperatura nižih od 0° C. Sve eventualno smrznute zidove treba srušiti i ponovo zazidati.</t>
  </si>
  <si>
    <t>Mort za pojedine namjene mora imati projektim konstrukcije predviđena svojstva. Vapno za žbukanje mora biti odležano barem 3 mjeseca. Pijesak mora biti oštar i čist. Cementno mlijeko za prskanje zidova mora sadržavati 10% oštrog čistog pijeska. Fina žbuka izvodi se u pravilu na već potpuno osušenu grubu žbuku, a izrađuje se od finog prosijanog pijeska. Ukupna debljina žbuke je 1,5 do 2 cm. Ne smiju se vidjeti tragovi glačalice niti pukotine od naglog sušenja.</t>
  </si>
  <si>
    <t>U cijenu je uključeno:
- dobava svog potrebnog materijala, uključujući transport i skladištenje,
- sav rad na izvođenju i kompletnu pripremu,
- sve potrebne skele,
- sva potrebna pomagala, sredstva, alate i priručni materijal, uključujući sredstva i mjere zaštite na radu,
- čišćenje prostora za vrijeme i pozavršetku radova,
- zaštitu žbuke od nepovoljnih atmosferskih utjecaja,
- troškove dobave ili izrade atesta za sve ugrađene materijale.</t>
  </si>
  <si>
    <t>ZIDANJE</t>
  </si>
  <si>
    <t xml:space="preserve">Sav upotrijebljeni materijal mora odgovarati propisima i standardima i HRN. Opeka za zidanje mora biti dobro pečena, a materijal iz kojeg je napravljena ne smije sadržavati salitru. Za zidanje vanjskih zidova debljine 25 cm koristi se šuplja glinena opeka. Za zidanje pregradnih zidova debljine 12 cm koristi se šuplja blok opeka. Prije zidanja treba potpuno horizontalno izravnati podlogu ispod zida. Površina se izravnava mortom debljine 1 cm u debljini zida. Marka opeke je MO 10 a marka morta je M5. Zidati se mora potpuno horizontalnim redovima. Horizontalne reške za nosive zidove su debljine 1,2 cm, a mort se raspoređuje po cijeloj površini. Vertikalnih reški od morta nema (mort se ne vidi), a zapunjavaju se po cijeloj visini opeke mortni čepovi u sredini. </t>
  </si>
  <si>
    <t xml:space="preserve">Horizontalne i vertikalne reške za pregradne zidove su 1-1,5 cm, a mort se raspoređuje po cijeloj površini. Za vrijeme zidanja opeka se mora vlažiti vodom. Zida se u pravilnom zidarskom vezu sa preklopom od 1/2 bloka. Međusobni spoj uzdužnih i poprečnih zidova izvodi se zidarskim vezom, tako da se iz svakog drugog reda ispuste “zupci” za 1/2 opeke. </t>
  </si>
  <si>
    <t>Svi nadvoji u pregradnim zidovima se rade od tipskih opečnih elemenata za nadvoje i uključeni su u cijenu izvedbe zida. Nalijeganje nadvoja je min. 15 cm. Pri zidanju vertikalnost i horizontalnost zida obvezno kontrolirati pomoću libele i viska. Višak morta iz reške obvezno se skida (u ravnini opeke).</t>
  </si>
  <si>
    <t xml:space="preserve">Prilikom zidanja pravovremeno ostaviti otvore prema zidarskim mjerama, voditi računa o uzidavanju pojedinih građevinskih elemenata i ostavljanju utora za instalacije. Izrada utora za instalacije kao i žbukanje nakon polaganja istih uključeno je u cijenu i ne naplaćuje se posebno. Pri obračunu količina svi otvori se odbijaju po zidarskim mjerama. </t>
  </si>
  <si>
    <t xml:space="preserve">Opeku je pri skladištenju potrebno zaštititi od vlaženja i smrzavanja, kao i gotov zid. Vertikalne šupljine zida ne smiju se napuniti vodom, jer to može izazvati topljenje soli u glini i iscvjetavanje. Zidati se ne smije ispod temperature 5 °C. Mort mora odgovarati točno omjerima po količinama materijala označenim u prosječnim normama, a čvrstoća važećim propisima. </t>
  </si>
  <si>
    <t>ŽBUKANJE</t>
  </si>
  <si>
    <t>Žbukaju se svi unutrašnji zidovi i unutrašnji i vanjski stropovi. Unutrašnje žbukanje izvodi se produžnim cementnim mortom ili strojno industrijskim mortom. Za žbukanje stropova koristi se ista žbuka kao i za zidove.</t>
  </si>
  <si>
    <t>Sve plohe nakon žbukanja trebaju biti čvrste, postojane i potpuno ravne. Bridovi trebaju biti oštri i potpuno ravni i vertikalni.</t>
  </si>
  <si>
    <t xml:space="preserve">Pijesak za žbukanje mora biti čist, bez organskih primjesa, oštar i prosijan, a vapno hidratizirano. Za produženi mort i špric upotrebiti portland cement PC-350. Žbukanje zidova vršiti u pogodno vrijeme. Površina zida treba biti suha i ne smije biti smrznuta. Temperatura jedan dan prije žbukanja, za vrijeme žbukanja i dva dana nakon žbukanja, ne smije pasti ispod 5 °C. Također treba izbjegavati žbukanje po velikoj vrućini da ne dođe do pucanja uslijed prebrzog sušenja. Ako se ipak radovi izvode pri niskim ili visokim temperaturama, izvođač je dužan osigurati njegovanje žbuke, grijanjem odnosno vlaženjem. </t>
  </si>
  <si>
    <t>Prije žbukanja plohe dobro navlažiti i nanijeti cementni špric u debljini 0,3 cm. Kod žbukanja u dva sloja, drugi sloj se nabacuje tek kad je drugi sloj potpuno suh. Kod strojnog žbukanja prskanjem, nanosi se samo jedan sloj žbuke ukupne debljine cca 1,5 cm. Žbukanje vršiti obvezno sa vodilicama pričvršćenim na zid, a na sve bridove ugrađuju se kutni profili od pocinčanog lima. Vodilice i kutni profili uključeni su u jediničnu cijenu.</t>
  </si>
  <si>
    <t>Završne površine moraju biti potpuno glatke i ravne, a kutevi i bridovi, te spojevi zida i stropa oštro izvedeni. 
Izvođač odgovara za kvalitet žbuke, a u slučaju neispravnosti, svi troškovi padaju na teret istog.
Uzorke žbuke: boju, vrstu agregata, teksturu i način obrade završne plohe prije ugradnje treba potvrditi Projektant.</t>
  </si>
  <si>
    <t>Za vrijeme izvođenja i po završetku radova, izvođač je dužan očistiti objekt od otpadnog materijala i isti odvesti na gradski deponij, što se ne obračunava posebno, već je uključeno u cijenu.</t>
  </si>
  <si>
    <t>IZOLATERSKI RADOVI</t>
  </si>
  <si>
    <t xml:space="preserve">Ova skupina radova odnosi se na nabavu, dobavu, izradu i montažu:
- vertikalnih i horizontalnih hidroizolacija;
- toplinskih izolacija;
- zvučnih izolacija;
- zaštitnih i razdijelnih folija/membrana. </t>
  </si>
  <si>
    <t>Ovi uvjeti odnose se na sve izolaterske radove na ravnim i kosim krovovima, podovima, zidovima kao i na radove koji su u vezi s tim radovima. Svi materijali koji se ugrađuju moraju po svom sastavu, fizičko mehaničkim osobinama i obliku odgovarati hrvatskim normama (HRN) za dotične materijale i za njih moraju postojati atesti. Ukoliko za pojedine materijale ne postoje hrvatske norme, za njih moraju postojati atesti s mišljenjem ovlaštene stručne institucije, da se mogu upotrebljavati za pojedinu vrstu izolacija u predviđenim kombinacijama. Oštećeni, slijepljeni ili na bilo koji drugi način neispravni materijali ne smiju se ugrađivati.</t>
  </si>
  <si>
    <t>Izolaterski radovi moraju biti izvedeni prema Izvedbenom projektu, a u skladu sa važećim tehničkim propisima i standardima, uputstvima proizvođača materijala, te prema oprobano ispravnim i ustaljenim načinima rada</t>
  </si>
  <si>
    <t>Svi građevinski, zanatski i drugi radovi koji prethode izolacijama ili se izvode paralelno ili nakon izolacija, a čije izvođenje stvara mogućnost oštećenja izolacije, moraju se izvesti maksimalno pažljivo.</t>
  </si>
  <si>
    <t>Svi građevinski, zanatski i drugi radovi, koji prethode pojedinim izolacijama, bilo da su u vezi s njima ili ne, ali čije odvijanje usporedno ili kasnije izvođenje stvara mogućnost oštećenja izolacije moraju se izvršiti prije izolacije. Prije početka izvedbe izolacijskih radova mora se kontrolirati ispravnost već izvršenih građevinskih, zanatskih i drugih radova, koji bi mogli utjecati na kvalitetu, sigurnost i trajnost izolacija, te činjenično stanje zapisnički ustanoviti u građevinskom dnevniku. Kad Izvođač započne sa radovima znači da je prethodne radove prihvatio kao ispravne, pa se naknadne primjedbe na račun kvalitete neće priznati.</t>
  </si>
  <si>
    <t>Izvođenje izolaterskih radova mora biti takvo da pojedini dijelovi ili slojevi kao i cijela završna izolacija u potpunosti odgovara svojoj namjeni, zahtjevima dobre kvalitete, sigurnosti i dugotrajnosti.</t>
  </si>
  <si>
    <t>Izvođač je dužan dati za izolaterske radove garanciju od 10 godina od dana tehničkog preuzimanja objekta.</t>
  </si>
  <si>
    <t>Ako u opisu radova nije izričito propisan određeni materijal, izvođač mora na vlastitu odgovornost izabrati i pripremiti materijal koji odgovara mjestu ugradbe, a u skladu je sa važećim propisima i normama. Izvođač je dužan ishoditi odobrenje glavnog Projektanta ili Nadzornog inženjera, te drugih projektanata, prije dobave i ugradnje proizvoda koji nisu izričito propisani pojedinim stavkama ovog troškovnika.
U jediničnim cijenama uračunati su svi radovi dotične stavke, sa dobavom potrebnog materijala, istovarom i uskladištenjem na gradilištu, sav horizontalni i vertikalni transport do radnog mjesta, kao i sva potrebna radna snaga i režijski troškovi. Obračun se vrši prema iskazanoj razvijenoj površini izolacija.</t>
  </si>
  <si>
    <t>U jediničnoj cijeni sadržan je sav rad na izvođenju i kompletna priprema:
- priprema podloge za izvedbu izolacije čišćenjem, prednamazima i sl.,
- izrada izolacije, te sav izolacijski, spojni i potrošni materijal prema atestiranim detaljima proizvođača,
- sva pomagala, sredstva i priručni materijal za rad te odvoz i dovoz istih,
- skladištenje te horizontalni i vertikalni transport,
- radna skela,
- naknada eventualnih oštećenja drugim sudionicima u izgradnji,
- čišćenje u tijeku izvođenja i nakon izvedenog rada,
- svi režijski troškovi,
- troškove dobave ili izrade atesta za sve ugrađene materijale,
- primjena svih mjera zaštite na radu.</t>
  </si>
  <si>
    <t>HIDROIZOLACIJE</t>
  </si>
  <si>
    <t>Ovi radovi obuhvaćaju izvedbu hidroizolacije podrumskih zidova i temelja, hidroizolaciju u prostorima sanitarnih čvorova, hidroizolaciju ravnih i kosih krovova, hidroizolacju zidova vanjskih i unutarnjih pročelja.</t>
  </si>
  <si>
    <t>Hidroizolacije se izvode kao folije, membrane, mortovi ili premazi, na vertikalnim, horizontalnim i kosim plohama, a sve kako je opisano u općim uvjetima i opisima pojedinih stavki ovog troškovnika.</t>
  </si>
  <si>
    <t>Kod izrade hidroizolacije treba se u potpunosti pridržavati uputstva proizvođača materijala, kako u pogledu pripreme podloga tako i svih faza rada, zaštite izvedene izolacije te uvjeta rada (atmosferske prilike, temperatura i sl). Podloge za izolaciju potrebno je dobro očistiti od svih nečistoća, prašine, krhotina i masnoća. Veće izbočine treba otući ili izbrusiti, a neravnine i udubine zapuniti mortom za izravnanje ili drugim sredstvima, a sve po uputi proizvođača. Izvođač izolaterskih radova dužan je prije polaganja hidroizolacije, provjeriti ravnost i kvalitetu podloge, te zatražiti popravak iste ako je to potrebno.</t>
  </si>
  <si>
    <t>Primjena hidroizoilacijske zaštite od  vodoodbojnih, vodonepropusnih, paropropusnih i UV stabilnih materijala; moguća je samo uz prilaganje važećih atesta ili odgovarajućeg dokaza o kvaliteti, a sve u skladu sa važećim zakonima, propisima, normama, te Izvedbenim projektom.</t>
  </si>
  <si>
    <t>TOPLINSKA I ZVUČNA IZOLACIJA</t>
  </si>
  <si>
    <t>Ovi radovi obuhvaćaju toplinsku izolaciju svih podova i zidova građevine, toplinsku izolaciju ravnih prohodnih i neprohodnih krovova, te zvučnu izolaciju međukatnih i razdjelnih konstrukcija.</t>
  </si>
  <si>
    <t>Toplinska i zvučna izolacija izvodi se pločama EPS-a, sve kako je opisano u općim uvjetima i opisima pojedinih stavki ovog troškovnika.</t>
  </si>
  <si>
    <t>Kod izrade toplinske i zvučne  izolacije treba se u potpunosti pridržavati uputstva proizvođača materijala, kako u pogledu pripreme podloga tako i svih faza rada, zaštite izvedene izolacije te uvjeta rada (atmosferske prilike, temperatura i sl). Podloge za izolaciju potrebno je pripremiti sukladno upustvima proizvođača i pravila struke. Izvođač izolaterskih radova dužan je prije polaganja toplinske i zvučne izolacije, provjeriti ispravnost i kvalitetu podloge, te zatražiti popravak iste ako je to potrebno.</t>
  </si>
  <si>
    <t>Primjena toplinske zaštite od termostabilnih i vodoodbojnih termoizolacijskih materijala, te primjena zvučne zaštite akustičkim oblogama, panelima i izolacijskim pločama; moguća je samo uz prilaganje važećih atesta ili odgovarajućeg dokaza o kvaliteti, a sve u skladu sa važećim zakonima, propisima, normama, te Izvedbenim projektom.</t>
  </si>
  <si>
    <t>ZAŠTITNE I RAZDJELNE FOLIJE I MEMBRANE</t>
  </si>
  <si>
    <t>Ovi radovi obuhvaćaju postav zaštitnih te razdjelnih folija i membrana unutar horizontalnih, vertikalnih i kosih dijelova konstrukcije.</t>
  </si>
  <si>
    <t>Pod navedenim se smatra dobava i ugradnja PE folije u sklopu međukatnih konstrukacija, parne brana u sklopu konstrukcija krovova, geotekstila u sklopu međukatnih i podnih konstrukcija, te polietilenske čepićaste trake u sklopu konstrukcije zidova,  a sve kako je opisano u općim uvjetima i opisima pojedinih stavki ovog troškovnika.</t>
  </si>
  <si>
    <t>Primjena zaštite od mehaničkog oštećenja hidroizolacije čepićastom folijom, te izvedba paronepropusnih membrana moguća je samo uz prilaganje važećih atesta ili odgovarajućeg dokaza o kvaliteti, a sve u skladu sa važećim zakonima, propisima, normama, te Izvedbenim projektom.</t>
  </si>
  <si>
    <t>FASADERSKI RADOVI</t>
  </si>
  <si>
    <t>Materijal mora odgovarati hrvatskim normama i tehničkim propisima, a oni koji nisu obuhvaćeni moraju biti
atestirani od strane ovlaštene organizacije.</t>
  </si>
  <si>
    <t>Materijali se mogu ugrađivati samo na onim površinama za koje su prema svojim fizikalno-kemijskim i mehaničkim karakteristikama i namjenjeni.</t>
  </si>
  <si>
    <t>Povezani sustavi za vanjsku toplinsku izolaciju (ETICS) na osnovi ekspandiranog/ekstrudiranog polistirena i na osnovi mineralne ili kamene vune smiju se ugraditi ako, ovisno o vrsti materijala, njihovoj namjeni i uvjetima kojima će biti izloženi u ugrađenom stanju, ispunjavaju zahtjeve iz normi HRN EN 13499:2004 i HRN EN 13500:2004 te dodatne zahtjeve koji se određuju projektom.</t>
  </si>
  <si>
    <t>KERAMIČARSKI RADOVI</t>
  </si>
  <si>
    <t>Podne keramičke pločice  polažu se u ljepilu sa reškom širine 3 mm, zapunjena i obrađena masom za fugiranje u boji po izboru projektanta. Obrada reški ulazi u jediničnu cijenu izvedbe opločenja.</t>
  </si>
  <si>
    <t>Zidne keramičke pločice  polažu se u ljepilu sa reškama širine 2 mm. Opločenje se  izvodi sistemom reška na rešku. Dubina reške 5 mm. Tako pripremljene reške zapunjavaju se masom za fugiranje u boji po izboru projektanta.</t>
  </si>
  <si>
    <t>Shema slaganja, vrsta i boja pločica u dogovoru sa Projektantom.</t>
  </si>
  <si>
    <t>Pukotine u ravnini do 0,5 mm moraju se moći premostiti. Jednake vrijednosti važe kod korištenja brtvenih mortova u postupku tankog uležištenja. Završeci i kutevi moraju se zatvoriti brtvenom trakom i prekriti sredstvom za brtvljenje. Za uljeve u podu treba koristiti sistemu odgovarajuće brtvene manžete.</t>
  </si>
  <si>
    <t>Spojevi površina zida i poda, predmeta (kade za kupanje i sl.) kao i vratnih pragova na površine s pločicama, treba izvesti s reškama vodopostojano i elastično, ukoliko nije drugačije raspisano. Ukoliko kade ili tuš-kade stoje na plivajućem estrihu, trebaju prije izvođenja popločenja uzidati ili obložiti, treba paziti na razdvajanje od flankirajućih zidova (10 mm trake od pjenaste plastike). Elastično reškanje treba izvesti nadalje kod površina s više od 4 m duljine, uskačućih kuteva kao na linijama dodira različitih podloga (npr. beton i ziđe). Rubovi reški moraju se najprije premazati primerom za prijanjanje. Rubove treba obljepiti. Reške moraju biti bez ostataka žbuke i prolaziti do podloge. Materijal reški mora biti usklađen s pločicama i podlogom.</t>
  </si>
  <si>
    <t>Na svim vidljivim rubovima treba ugraditi kuteve za pločice, ukoliko se ne stavljaju pločice s rubnom glazurom. Kod izvođenja zidnih obloga treba paziti na rezanje pločica s obzirom na položaj sanitarnih uređaja, pričvršćenja, armatura, prekidača, utičnica i sl. Odgovarajuće podatke treba dogovoriti s vodstvom gradnje u ovisnosti o rasterskoj mjeri. Ako su utičnice ili kutije za instalacije smješteni nepričvršćeni ili su heftani, onda ih pri polaganju ploča treba konačno fiksirati. Ako nije drugačije raspisano, onda se pločice i ploče polažu u presjek reške i paralelno na zidove. Dosjedni dijelovi ne smiju biti manji od pola ploče.</t>
  </si>
  <si>
    <t>Za vrijeme izvođenja treba paziti da su otvori preljeva, cijevi i slično zatvoreni i da se predmeti uređenja moraju zaštititi od zaprljanja. Uljevi u podu dobivaju u području spajanja dodatno laki pad.</t>
  </si>
  <si>
    <t>Ako su na poleđini pločica užljebljene strukture, onda treba paziti na pravac polaganja. Materijal za reškanje mora biološki biti bez primisli. Reškanje smije uslijediti tek nakon vezivanja odnosno sušenja morta za polaganje a nikako prije nego prođu 24 sata.  Ako nije drugačije opisano, dopušteno je reškanje s gumenom lopaticom odnosno razvodnikom.</t>
  </si>
  <si>
    <t>Za vanjske obloge, vlažne prostorije i iznad podnog grijanja treba koristiti tvornički proizvedene i relativno elastične reške s mortom. Kod radova brušenja u suhom postupku treba koristiti usisivače. Ugrađen materijal mora odgovarati uzorku; izričita potvrda uzorka trebala bi se pribaviti od Investitora.</t>
  </si>
  <si>
    <t>LIČILAČKI RADOVI</t>
  </si>
  <si>
    <t>Tijekom izvođenja ličilačkih radova treba obratiti pažnju na atmosferske prilike. Vanjski radovi se ne smiju izvoditi u slučaju oborina, magle, zraka prezasićenog vlagom, te jakog vjetra i temperature ispod +50°C.
Premazi i obojenja moraju biti postojani na svjetlo i otporni na pranje vodom, a na vanjskim plohama otporni na atmosferilije. Svi soboslikarski radovi moraju se izvesti prema odabranim uzorcima.</t>
  </si>
  <si>
    <t>Izvođač može započeti radove tek kada su iz prostorije odstranjeni svi otpatci i dr. što bi moglo smetati pri izvedbi. Za sve vrste soboslikarsko-ličilačkih radova podloge moraju biti čiste od prašine i druge prljavštine kao što su smole, ulja, masti, čađa, bitumen, cement, mort i slično.</t>
  </si>
  <si>
    <t>Unutrašnji zidovi prostorija prvo se izravnaju, gletaju specijalnim poistavama koje moraju dobro prijanjati na podlogu i nakon sušenja tvoriti vrlo čvrstu podlogu za bojanje disperzivnim bojama.
Vanjski ličilački radovi ne smiju se izvoditi po lošem vremenu, koje bi moglo štetiti kvaliteti radova (kao npr. hladnoća, oborine, magla, jak vjetar i sl.).</t>
  </si>
  <si>
    <t>LIMARSKI RADOVI</t>
  </si>
  <si>
    <t>Svi limarski radovi moraju se izvesti prema važećim propisima, standardima i pravilima struke.
Limarski radovi obuhvaćaju sve vrste pokrivanja i opšivanja limom, kao i izradu i montažu žljebova, vertikalnih odvodnih cijevi i ventilacijskih cijevi.</t>
  </si>
  <si>
    <t>Izvođač je dužan prije početka radova provjeriti sve građevinske elemente na koje ili za koje se pričvršćuje limarija i pismeno dostaviti naručitelju svoje primjedbe u vezi eventualnih nedostataka. Dijelovi različitog materijala ne smiju se dodirivati jer bi uslijed toga moglo doći do korozije.</t>
  </si>
  <si>
    <t>Za učvršćivanje (kuke, zakovice, jahači, čavli, vijci i sl.) treba primjeniti:
- za čelični lim - čelična spojna sredstva,
- za pocinčani lim i olovni lim - dobro pocinčana spojna sredstva,
- za bakreni lim - bakrena spojna sredstva,
- za aluminijski lim - aluminijska spojna sredstva.
Učvršćenja moraju biti tako izvedeni da se elementi pri toplinskim promjenama mogu nesmetano pomicati, a da pri tom ostanu nepropusni. Moraju se osigurati od oštećenja koje može izazvati vjetar i sl. ispod lima koji se postavlja na beton, drvo ili žbuku postaviti sloj bitumenske ljepenke, čija su dobava i postava uključene u jediničnu cijenu.</t>
  </si>
  <si>
    <t>PROZORI I VRATA</t>
  </si>
  <si>
    <t>Dokumentacija s kojom se isporučuju prozori i/ili vrata mora sadržavati:
- podatke koji povezuju radnje i dokumentaciju o sukladnosti prozora odnosno vrata i izjave o sukladnosti iz
stavka 1. čl. 6 Tehničkog propisa za prozore i vrata odnosno potvrde o sukladnosti iz stavka 2. ovoga
članka,
- podatke u vezi s označavanjem prozora odnosno vrata, i
- druge podatke značajne za rukovanje, prijevoz, pretovar, skladištenje, ugradnju, uporabu i održavanje
prozora i/ili vrata te za njihov utjecaj na bitna svojstva i trajnost građevine.</t>
  </si>
  <si>
    <t>Prozor treba biti točno centriran u zidarski otvor (sa zračnim razmacima od 1 cm sa svake strane), zračni razmaci od 1 cm su bitni zato da bi ih mogli kvalitetno ispuniti pjenom i time omogućiti kvalitetnu zvučnu i toplinsku izolaciju jer montažom ne smijemo srušiti izolacijske vrjednosti samog prozora.</t>
  </si>
  <si>
    <t>Međuprostor između građevinskog otvora i veličine prozora, kao i materijal koji se koristi za učvršćivanje prozora mora omogućiti prozoru da se uslijed utjecaja temperature nesmetano širi odnosno skuplja.</t>
  </si>
  <si>
    <t>Drugi zahtjevi su montažni zahtjevi koji onemogućavaju prodor prašine, vlage ili vode između prozora i zidarskog otvora, ti zahtjevi se osiguravaju zapunjavanjem proreza silikonskim kitovima visoke kvalitete, postojanosti i opstojnosti kod različitih temperatura, jer moraju omogućiti sigurno brtvljenje i dovoljno rastezanje kako ne bi puknuli kod toplinskih rastezanja prozora.</t>
  </si>
  <si>
    <t>ČELIČNA KONSTRUKCIJA</t>
  </si>
  <si>
    <t>Elemente konstrukcije treba izvoditi u svemu prema specifikacijama, crtežima i uputama iz glavnog i izvedbenog građevinskog projekta konstrukcije.</t>
  </si>
  <si>
    <t>Izvođač je dužan izraditi radioničke nacrte svih čeličnih konstrukcjia prema stvarnoj izmjeri na licu mjesta, te istu dokumentaciju dostaviti na suglasnost Projektantu. Dokumentacija mora sadržavati detaljnu razradu načina pričvršćenja čeličnih elementa naokolne nosive konstruktivne elemente, te međusobno spajanje elemenata. Dokumentacija mora sadržavati iskaz svih pričvrsnih sredstava  sa proračunom i dokazom nosivosti istih izrađenim od strane ovlaštene osobe.</t>
  </si>
  <si>
    <t>Prije početka zavarivanja izvođač je dužan pregledati sve površine predviđene za zavarivanje i osigurati da iste budu metalno čiste, bez prljavštine, hrđe ili masnoće.</t>
  </si>
  <si>
    <t>Izmjene bilo kojih elemenata konstrukcije ili detalja u odnosu na one koji su zadani projektom konstrukcije u načelu su dozvoljene ukoliko za njih izvođač dobije pismeno odobrenje od projektanta konstrukcije i glavnog projektanta i ukoliko ih u potpunosti statički dokaže.</t>
  </si>
  <si>
    <t>Tijekom radioničke izrade i tijekom montaže konstrukcije, izvođač je dužan voditi zakonom propisane dnevnike. Dužnost je nadzornog inženjera konstrolirati usklađenost s dokumentacijom i važećim tehničkim propisima svih faza izvedbe i montaže konstrukcije, ovjeravati navedene ateste materijala i zavarivača, izvođačeve dokumentacije i zapisnike o preuzimanju elemenata konstrukcije u radionici prije isporuke montažerima.</t>
  </si>
  <si>
    <t>Prije isporuke izvođač je dužan ispitati mogućnost transporta s obzirom na gabarite sklopova u transportu i uvjete na prometnicama te osigurati mjere osiguranja stabilnosti konstrukcije tijekom transporta.</t>
  </si>
  <si>
    <t>Dokazivanje uporabljivosti predgotovljenog elementa izrađenog prema projektu čelične konstrukcije provodi se prema projektu čelične konstrukcije te odredbama Tehničkog propisa za čelične konstrukcije, i uključuje zahtjeve za:
- izvođačevom kontrolom izrade i ispitivanja tipa predgotovljenog elementa, te
- nadzorom proizvodnog pogona i nadzorom izvođačeve kontrole izrade predgotovljenog elementa,
  na način primjeren postizanju tehničkih svojstava čelične konstrukcije u skladu s TPČK.</t>
  </si>
  <si>
    <t>1.</t>
  </si>
  <si>
    <t>PRIPREMNI RADOVI</t>
  </si>
  <si>
    <t>opis stavke</t>
  </si>
  <si>
    <t>jed. mj.</t>
  </si>
  <si>
    <t>količina</t>
  </si>
  <si>
    <t>jed. cijena</t>
  </si>
  <si>
    <t>ukupno</t>
  </si>
  <si>
    <t>m2</t>
  </si>
  <si>
    <t>6.</t>
  </si>
  <si>
    <t>m'</t>
  </si>
  <si>
    <t>7.</t>
  </si>
  <si>
    <t>8.</t>
  </si>
  <si>
    <t>Nabava, dobava i postava unutrašnjih podnih keramičkih pločica, cijenovni razred max 150 kn/m2. Pločice se polažu u ljepilu. Visina sokla je 7 cm. Boja i oblik pločica po izboru Projektanta. Na spojevima keramičke podne obloge za drugim vrstama podnih obloga ugraditi aluminijski profil. Klasu protukliznosti i grupu otpornosti na habanje prilagoditi namjeni prostorije. 
Jedinična cijena obuhvaća dobavu materijala, ugradbu pločica sa veznim materijalom, obradu fuga i izvedbu sokla.
Obračun po m2 obrade poda.</t>
  </si>
  <si>
    <t>Izvedba vanjske protuklizne keramičke podne obloge protukliznost R9 - terase i loggie</t>
  </si>
  <si>
    <t>kom</t>
  </si>
  <si>
    <t>STOLARSKI RADOVI</t>
  </si>
  <si>
    <t>13.</t>
  </si>
  <si>
    <t>SOBOSLIKARSKO-LIČILAČKI RADOVI</t>
  </si>
  <si>
    <t>OSTALI RADOVI</t>
  </si>
  <si>
    <t>Gromobranska traka</t>
  </si>
  <si>
    <t>Dobava i polaganje u betonski temelj gromobranske trake od nehrđajućeg čelika 30x3,5 mm. U cijenu uključen sav rad i materijal do pune gotovosti.
Obračun po m' trake.</t>
  </si>
  <si>
    <t>Ugradnja kamenih prozorskih klupčica</t>
  </si>
  <si>
    <t>Nabava, dobava i ugradnja  kamenih prozorskih klupica širine 30 cm, debljine 2 cm. Boja i ton po izboru investitora.
Jediničnom cijenom obuhvaćen sav potreban rad, materijal i skela do pune gotovosti.
Obračun po m'.</t>
  </si>
  <si>
    <t>Dobava i izvedba dimnjaka tipa Quadro</t>
  </si>
  <si>
    <t>Dobava i izvedba dimnjaka tipa Quadro - proizvođač Schiedel Ø20 vanjskih dim. 40x40 cm od gotovih Schiedel elemenata. Jedinična cijena obuhvaća sav rad, materijal i potrebnu radnu skelu do pune gotovosti.
Obračun po m' dimnjaka.</t>
  </si>
  <si>
    <t>Dobava i izrada popločenih vanjskih površina</t>
  </si>
  <si>
    <t>Dobava materijala i izrada popločenih vanjskih površina polaganjem betonskih opločnika dimenzija, boje i oblika prema izboru Investitora debljine 6cm. Opločnici se polažu u prethodno izvedeni sloj pijeska debljine do 10cm.</t>
  </si>
  <si>
    <r>
      <t xml:space="preserve"> - </t>
    </r>
    <r>
      <rPr>
        <i/>
        <sz val="8"/>
        <color indexed="8"/>
        <rFont val="Verdana"/>
        <family val="2"/>
      </rPr>
      <t>opločnici</t>
    </r>
  </si>
  <si>
    <r>
      <t>m</t>
    </r>
    <r>
      <rPr>
        <vertAlign val="superscript"/>
        <sz val="8"/>
        <rFont val="Verdana"/>
        <family val="2"/>
      </rPr>
      <t>2</t>
    </r>
  </si>
  <si>
    <t xml:space="preserve"> - sloj pijeska</t>
  </si>
  <si>
    <r>
      <t>m</t>
    </r>
    <r>
      <rPr>
        <vertAlign val="superscript"/>
        <sz val="8"/>
        <rFont val="Verdana"/>
        <family val="2"/>
      </rPr>
      <t>3</t>
    </r>
  </si>
  <si>
    <t>Dobava materijala i izvedba ulične ograde</t>
  </si>
  <si>
    <t xml:space="preserve">Dobava materijala i izvedba ulične ograde. Drvena ograda izvodi se na betonskom zidu debljine 20cm max visine 0,6 m iznad razine terena temeljenom na temeljnim trakama. Ukupna visina ograde iznosi max 1,5m. </t>
  </si>
  <si>
    <t>Nabava i ugradnja drvene pergole terase</t>
  </si>
  <si>
    <r>
      <t>Nabava i dobava materijala i postavljanje drvene pergole iznad dijelova terase koji nisu natkriveni krovnom konstrukcijom. Letvice različite fiksiraju se između betonskih greda. Točne dimenzije provjeriti na licu mjesta. 
Obračun po m</t>
    </r>
    <r>
      <rPr>
        <vertAlign val="superscript"/>
        <sz val="8"/>
        <rFont val="Verdana"/>
        <family val="2"/>
      </rPr>
      <t>2</t>
    </r>
    <r>
      <rPr>
        <sz val="8"/>
        <rFont val="Verdana"/>
        <family val="2"/>
      </rPr>
      <t>.</t>
    </r>
  </si>
  <si>
    <t>Josip Damjanović, mag.ing.aedif. ovlašteni inženjer građevinarstva, 098/ 980 12 60</t>
  </si>
  <si>
    <t>ZAHVAT:</t>
  </si>
  <si>
    <t>LOKACIJA ZAHVATA:</t>
  </si>
  <si>
    <t>PREDMET:</t>
  </si>
  <si>
    <t>PONUDITELJ:</t>
  </si>
  <si>
    <t>SVEUKUPNA REKAPITULACIJA</t>
  </si>
  <si>
    <t>A. GRAĐEVINSKI RADOVI UKUPNO</t>
  </si>
  <si>
    <t>B. OBRTNIČKI RADOVI UKUPNO</t>
  </si>
  <si>
    <t>PDV ( 25% )</t>
  </si>
  <si>
    <t>SVEUKUPNO:</t>
  </si>
  <si>
    <t>Izradio:</t>
  </si>
  <si>
    <t>1. PRIPREMNI RADOVI</t>
  </si>
  <si>
    <t xml:space="preserve"> RADOVI SVEUKUPNO</t>
  </si>
  <si>
    <r>
      <t>Kontrolni postupak utvrđivanja tlačne čvrstoće očvrsnulog betona provodi se na uzorcima koji se uzimaju neposredno prije ugradnje betona u betonsku konstrukciju prema zahtjevu projekta betonske konstrukcije ali ne manje od jednog uzorka za istovrsni element koji se bez prekida ugrađivanja betona izvedu unutar 24 sata od betona istih svojstava i istog proizvođača. Ako je količina ugrađenog betona veća od 100 m</t>
    </r>
    <r>
      <rPr>
        <vertAlign val="superscript"/>
        <sz val="9"/>
        <rFont val="Arial Narrow"/>
        <family val="2"/>
      </rPr>
      <t>3</t>
    </r>
    <r>
      <rPr>
        <sz val="9"/>
        <rFont val="Arial Narrow"/>
        <family val="2"/>
      </rPr>
      <t xml:space="preserve"> za svakih slijedećih 100 m</t>
    </r>
    <r>
      <rPr>
        <vertAlign val="superscript"/>
        <sz val="9"/>
        <rFont val="Arial Narrow"/>
        <family val="2"/>
      </rPr>
      <t>3</t>
    </r>
    <r>
      <rPr>
        <sz val="9"/>
        <rFont val="Arial Narrow"/>
        <family val="2"/>
      </rPr>
      <t xml:space="preserve"> uzima se po jedan uzorak. Podaci o istovrsnim elementima betonske konstrukcije izvedenim od betona istih iskazanih svojstava i istog proizvođača evidentiraju se uz navođenje podataka iz otpremnice tog betona, a podaci o uzimanju uzoraka betona evidentiraju se  uz obvezno navođenje oznake pojedinačnog elementa betonske konstrukcije i mjesta u elementu betonske konstrukcije na kojem se beton ugrađivao u trenutku uzimanja uzorka.</t>
    </r>
  </si>
  <si>
    <r>
      <t>Jedinična cijena obuhvaća dobavu i ugradbu pločica sa veznim materijalom, izvedbom radnih reški i obradu reški masom za popunjavanje. Obračun po m</t>
    </r>
    <r>
      <rPr>
        <vertAlign val="superscript"/>
        <sz val="9"/>
        <rFont val="Arial Narrow"/>
        <family val="2"/>
      </rPr>
      <t>2</t>
    </r>
    <r>
      <rPr>
        <sz val="9"/>
        <rFont val="Arial Narrow"/>
        <family val="2"/>
      </rPr>
      <t xml:space="preserve"> izvedene obloge poda i m' sokla.</t>
    </r>
  </si>
  <si>
    <r>
      <rPr>
        <b/>
        <sz val="9"/>
        <rFont val="Arial Narrow"/>
        <family val="2"/>
      </rPr>
      <t xml:space="preserve">Opći tehnički uvjeti </t>
    </r>
    <r>
      <rPr>
        <sz val="9"/>
        <rFont val="Arial Narrow"/>
        <family val="2"/>
      </rPr>
      <t>izvođenja radova izrađeni su u skladu sa Zakonom o gradnji .
Svi sudionici u građenju (Investitor, Projektant, Izvođač i Nadzorni inženjer) dužni su pridržavati se odredbi navedenog zakona.</t>
    </r>
  </si>
  <si>
    <r>
      <rPr>
        <b/>
        <sz val="9"/>
        <rFont val="Arial Narrow"/>
        <family val="2"/>
      </rPr>
      <t>Izvođač radova</t>
    </r>
    <r>
      <rPr>
        <sz val="9"/>
        <rFont val="Arial Narrow"/>
        <family val="2"/>
      </rPr>
      <t xml:space="preserve"> je, prema zakonu, dužan:
- graditi u skladu s tehničkom dokumentacijom i uzancama struke,
- radove izvoditi na način da se zadovolje svojstva u smislu pouzdanosti, mehaničke otpornosti i stabilnosti, sigurnosti u slučaju požara, zaštite od ugrožavanja zdravlja ljudi, zaštite korisnika od povreda, zaštite od buka i vibracija, toplinske zaštite i uštede energije, zaštite od korozije, te svih ostalih funkcionalnih i
zaštitnih svojstava,
- ugrađivati materijale, opremu i proizvode predviđene tehničkom dokumentacijom, provjerene u praksi, a čija je kvaliteta dokazana certifikatom proizvođača koji dokazuje da je kvaliteta određenog proizvoda u skladu sa važećim propisima i normama,
- osiguravati dokaze o kvaliteti radova i ugrađenih proizvoda i opreme u skladu sa projektom i zakonom.</t>
    </r>
  </si>
  <si>
    <r>
      <t>Kako bi se osigurao ispravan tok i kvaliteta građenja,</t>
    </r>
    <r>
      <rPr>
        <b/>
        <sz val="9"/>
        <rFont val="Arial Narrow"/>
        <family val="2"/>
      </rPr>
      <t xml:space="preserve"> Izvođač mora</t>
    </r>
    <r>
      <rPr>
        <sz val="9"/>
        <rFont val="Arial Narrow"/>
        <family val="2"/>
      </rPr>
      <t xml:space="preserve"> na gradilištu posjedovati
odgovarajuću dokumentaciju za građenje i obavljati potrebne radnje prema istoj, kako slijedi:
- građevinski dnevnik i građevinsku knjigu,
- rješenja o imenovanju odgovornih osoba,
- elaborat organizacije gradilišta sa primijenjenim mjerama zaštite na radu i zaštite od požara,
- projekt skele, elaborat montaže i vođenje knjige montaže skele,
- dokumentaciju o kvaliteti radova i ugrađenim materijalima i opremi,
- odgovarajuće ateste i uvjerenja za svu ugrađenu opremu,
- jamstvene listove,
- uputstva o pogonu i održavanju,
- rezultate ispitivanja kvalitete - odgovarajuće ateste i uvjerenja,
- izvještaje o ostalim eventualnim radovima i opremi (zavareni spojevi, izolacije i sl.),
- sva ostala ispitivanja i radnje koja nisu navedena, a koja su potrebna radi osiguranja kvalitete radova i ugrađenog materijala i opreme.</t>
    </r>
  </si>
  <si>
    <r>
      <rPr>
        <b/>
        <sz val="9"/>
        <rFont val="Arial Narrow"/>
        <family val="2"/>
      </rPr>
      <t>RAD</t>
    </r>
    <r>
      <rPr>
        <sz val="9"/>
        <rFont val="Arial Narrow"/>
        <family val="2"/>
      </rPr>
      <t xml:space="preserve"> - Pod radom se podrazumijeva uključenje svog rada, kako glavnog tako i pomoćnog, te sav unutrašnji transport. Isto tako treba uključiti sav rad na zaštiti gotovih konstrukcija i dijelova građevine od štetnih utjecaja vrućine, hladnoće i slično.</t>
    </r>
  </si>
  <si>
    <r>
      <rPr>
        <b/>
        <sz val="9"/>
        <rFont val="Arial Narrow"/>
        <family val="2"/>
      </rPr>
      <t>MATERIJAL</t>
    </r>
    <r>
      <rPr>
        <sz val="9"/>
        <rFont val="Arial Narrow"/>
        <family val="2"/>
      </rPr>
      <t xml:space="preserve"> - U tu cijenu uključena je i cijena prijevoza sa svim prijenosima, utovarima, istovarima te uskladištenje i čuvanje na gradilištu. Tu je također uključeno i davanje probnih uzoraka kod pojedinih vrsta materijala kao i izdavanje certifikata za sve vrste istih.</t>
    </r>
  </si>
  <si>
    <r>
      <rPr>
        <b/>
        <sz val="9"/>
        <rFont val="Arial Narrow"/>
        <family val="2"/>
      </rPr>
      <t>SKELA</t>
    </r>
    <r>
      <rPr>
        <sz val="9"/>
        <rFont val="Arial Narrow"/>
        <family val="2"/>
      </rPr>
      <t xml:space="preserve"> - U jediničnu cijenu određenog rada ulaze i sve vrste skela bez obzira na visinu, uključivo i skelu za obradu pročelja bez obzira na visinu građevine. Skela mora biti postavljena na vrijeme kako ne bi nastao zastoj u radu. Pod pojmom skela podrazumijeva se i prilaz skeli, ograda i sl.</t>
    </r>
  </si>
  <si>
    <r>
      <rPr>
        <b/>
        <sz val="9"/>
        <rFont val="Arial Narrow"/>
        <family val="2"/>
      </rPr>
      <t xml:space="preserve">Radove izvesti </t>
    </r>
    <r>
      <rPr>
        <sz val="9"/>
        <rFont val="Arial Narrow"/>
        <family val="2"/>
      </rPr>
      <t>točno prema opisu troškovnika i prema projektnoj dokumentaciji, a u stavkama gdje nije objašnjen način rada i posebne osobine finalnog produkta, izvođač je dužan pridržavati se uobičajenog načina rada, uvažavajući odredbe važećih standarda, uz obvezu izvedbe kvalitetnog proizvoda. Osim toga, izvođač je obvezan pridržavati se uputa Projektanta/Nadzora u svim pitanjima koja se odnose na izbor i obradu materijala i način izvedbe pojedinih detalja, ukoliko to nije već detaljno opisano troškovnikom, a naročito u slučajevima kada se zahtjeva izvedba van propisanih standarda.</t>
    </r>
  </si>
  <si>
    <r>
      <rPr>
        <b/>
        <sz val="9"/>
        <rFont val="Arial Narrow"/>
        <family val="2"/>
      </rPr>
      <t xml:space="preserve">Sav materijal </t>
    </r>
    <r>
      <rPr>
        <sz val="9"/>
        <rFont val="Arial Narrow"/>
        <family val="2"/>
      </rPr>
      <t>za izgradnju mora biti kvalitetan i mora odgovarati opisu troškovnika i postojećim građevinskim propisima.</t>
    </r>
  </si>
  <si>
    <t>-</t>
  </si>
  <si>
    <r>
      <rPr>
        <b/>
        <sz val="9"/>
        <rFont val="Arial Narrow"/>
        <family val="2"/>
      </rPr>
      <t xml:space="preserve">Jedinična cijena obuhvaća </t>
    </r>
    <r>
      <rPr>
        <sz val="9"/>
        <rFont val="Arial Narrow"/>
        <family val="2"/>
      </rPr>
      <t>sav potreban rad, materijal i radnu skelu. Izvođač je dužan održavati gradilište čistim uz svakodnevno čišćenje od ostataka materijala i smeća. U tu cijenu uključena je i cijena prijevoza sa svim prijenosima, utovarima, istovarima te uskladištenje i čuvanje na gradilištu. Tu je također uključeno i davanje probnih uzoraka kod pojedinih vrsta materijala kao i izdavanje certifikata za sve vrste istih.</t>
    </r>
  </si>
  <si>
    <r>
      <rPr>
        <b/>
        <sz val="9"/>
        <rFont val="Arial Narrow"/>
        <family val="2"/>
      </rPr>
      <t>Cijene pojedinih radova moraju sadržavati</t>
    </r>
    <r>
      <rPr>
        <sz val="9"/>
        <rFont val="Arial Narrow"/>
        <family val="2"/>
      </rPr>
      <t xml:space="preserve"> sve elemente koji određuju cijenu gotovog proizvoda, a u skladu sa odredbama troškovnika. Ako Izvođač sumnja u valjanost ili kvalitetu nekog propisanog materijala i drži da za takvu izvedbu ne bi mogao preuzeti odgovornost, dužan je o tome obavijestiti projektanta s obrazloženjem i dokumentacijom. Konačnu odluku donosi projektant u suglasnosti s nadzornim inženjerom, nakon proučenog prijedloga izvođača.</t>
    </r>
  </si>
  <si>
    <r>
      <t xml:space="preserve">Ukoliko je u ugovoreni termin izvršenja radova na građevini uključen zimski odnosno ljetni rad, to se izvoditelju neće posebno uračunavati naknada za rad na niskoj temperaturi, zaštita konstrukcije od hladnoće i vrućine te atmosferskih nepogoda. </t>
    </r>
    <r>
      <rPr>
        <b/>
        <sz val="9"/>
        <rFont val="Arial Narrow"/>
        <family val="2"/>
      </rPr>
      <t>Sve mora biti uključeno u jediničnu cijenu.</t>
    </r>
    <r>
      <rPr>
        <sz val="9"/>
        <rFont val="Arial Narrow"/>
        <family val="2"/>
      </rPr>
      <t xml:space="preserve"> Za vrijeme zime građevina se mora zaštititi. Ukoliko dođe do smrzavanja određenih dijelova oni se moraju ukloniti i izvesti ponovo bez bilo kakve naplate. Ukoliko je temperarura niža od temperature pri kojoj je dozvoljen određeni rad, a investitor ipak traži da se radovi izvedu, izvoditelj ima pravo zaračunati naknadu, ali u tom slučaju izvođač snosi punu odgovornost za ispravnost i kvalitetu radova.To isto vrijedi i za zaštitu radova tokom ljeta od prebrzog sušenja uslijed visoke temperature.</t>
    </r>
  </si>
  <si>
    <r>
      <t xml:space="preserve">Kvaliteta temeljnog tla određena je iskustveno. </t>
    </r>
    <r>
      <rPr>
        <i/>
        <sz val="9"/>
        <rFont val="Arial Narrow"/>
        <family val="2"/>
      </rPr>
      <t>Prije početka betoniranja temelja nadzorna služba gradilišta dužna je pribaviti mišljenje jednog od osoba ovlaštenih za geomehaničke radove o tome da li pretpostavljena kvaliteta tla u statičkom proračunu odgovara stvarnoj kvaliteti, te da u slučaju odstupanja zatraži od projektanta ponovni proračun i dimenzioniranje temelja.</t>
    </r>
  </si>
  <si>
    <r>
      <rPr>
        <b/>
        <sz val="9"/>
        <rFont val="Arial Narrow"/>
        <family val="2"/>
      </rPr>
      <t xml:space="preserve">U betonsku konstrukciju ugrađuje se samo projektirani beton </t>
    </r>
    <r>
      <rPr>
        <sz val="9"/>
        <rFont val="Arial Narrow"/>
        <family val="2"/>
      </rPr>
      <t xml:space="preserve">(beton sa specificiranim tehničkim svojstvima). Izvođač mora prije početka ugradnje provjeriti je li beton u skladu sa zahtjevima iz projekta betonske konstrukcije te je li tijekom transporta betona došlo do promjene njegovih svojstava koja utječu na tehnička svojstva betonske konstrukcije. Kontrolni postupak utvrđivanja svojstava svježeg betona provodi se na uzorcima koji se uzimaju neposredno prije ugradnje betona u betonsku konstrukciju, pregledom svake otpremnice i vizualnom kontrolom konzistencije (svako vozilo) te kod opravdane sumnje ispitivanjem konzistencije istim postupkom kao u proizvodnji. </t>
    </r>
  </si>
  <si>
    <r>
      <rPr>
        <b/>
        <sz val="9"/>
        <rFont val="Arial Narrow"/>
        <family val="2"/>
      </rPr>
      <t>Prozori i vrata</t>
    </r>
    <r>
      <rPr>
        <sz val="9"/>
        <rFont val="Arial Narrow"/>
        <family val="2"/>
      </rPr>
      <t xml:space="preserve"> smiju se ugraditi u građevinu ako ispunjavaju zahtjeve propisane Tehničkim propisom za prozore i vrata i ako su za prozor odnosno vrata </t>
    </r>
    <r>
      <rPr>
        <b/>
        <sz val="9"/>
        <rFont val="Arial Narrow"/>
        <family val="2"/>
      </rPr>
      <t>izdane izjave o sukladnosti</t>
    </r>
    <r>
      <rPr>
        <sz val="9"/>
        <rFont val="Arial Narrow"/>
        <family val="2"/>
      </rPr>
      <t xml:space="preserve"> u skladu s odredbama posebnog propisa.</t>
    </r>
  </si>
  <si>
    <t>Veličina ugrađenog otvora treba biti za 2 cm manja od širine i visine zidarskog otvora.</t>
  </si>
  <si>
    <r>
      <t xml:space="preserve">Izvođač je dužan izraditi izvedbene sheme stolarije i dostaviti ih projektantu ovoga projekta na odobrenje. Pozicije stolarije, točnu veličinu otvora i broj komada provjeriti na građevini. Dimenzije stolarije definirane u shemama stolarije mogu odstupati do 5% u odnosu na stvarno stanje. </t>
    </r>
    <r>
      <rPr>
        <b/>
        <sz val="9"/>
        <rFont val="Arial Narrow"/>
        <family val="2"/>
      </rPr>
      <t>Ta eventualna odstupanja je potrebno uračunati u cijenu stavke.</t>
    </r>
  </si>
  <si>
    <t>Prozore i vrata je potrebno UGRAĐIVATI po sistemu RAL MONTAŽE.</t>
  </si>
  <si>
    <r>
      <rPr>
        <b/>
        <sz val="9"/>
        <rFont val="Arial Narrow"/>
        <family val="2"/>
      </rPr>
      <t>Izvođač je dužan prije početka rada pregledati podloge i ustanoviti da li su sposobne za predviđenu obradu</t>
    </r>
    <r>
      <rPr>
        <sz val="9"/>
        <rFont val="Arial Narrow"/>
        <family val="2"/>
      </rPr>
      <t>. Ako na podlozi postoje bilo kakvi nedostaci koji se mogu odraziti na kvalitetu radova, izvođač je dužan na to upozoriti naručitelja radova jer se naknadno pozivanje na lošu podlogu neće uvažiti.</t>
    </r>
  </si>
  <si>
    <r>
      <t>m</t>
    </r>
    <r>
      <rPr>
        <vertAlign val="superscript"/>
        <sz val="10"/>
        <rFont val="Arial Narrow"/>
        <family val="2"/>
      </rPr>
      <t>2</t>
    </r>
  </si>
  <si>
    <t>Opis stavke</t>
  </si>
  <si>
    <r>
      <t>m</t>
    </r>
    <r>
      <rPr>
        <vertAlign val="superscript"/>
        <sz val="10"/>
        <rFont val="Arial Narrow"/>
        <family val="2"/>
      </rPr>
      <t>1</t>
    </r>
  </si>
  <si>
    <t>PODOPOLAGAČKI RADOVI</t>
  </si>
  <si>
    <r>
      <t>m</t>
    </r>
    <r>
      <rPr>
        <vertAlign val="superscript"/>
        <sz val="10"/>
        <rFont val="Arial Narrow"/>
        <family val="2"/>
      </rPr>
      <t>3</t>
    </r>
  </si>
  <si>
    <t>5a</t>
  </si>
  <si>
    <t>5b</t>
  </si>
  <si>
    <t>Izvedba unutarnje protuklizne keramičke podne pločice B.klasifikacijske skupine-kupaonice</t>
  </si>
  <si>
    <t>RADOVI SVEUKUPNO</t>
  </si>
  <si>
    <t>komplet</t>
  </si>
  <si>
    <t>SVEUKUPNA REKAPITULACIJA PO GRUPAMA RADOVA</t>
  </si>
  <si>
    <t>"DIG PROJEKT" d.o.o, Mate Topalovića 26A, 32100 Vinkovci, OIB 25822659487</t>
  </si>
  <si>
    <t>www.dig-projekt.hr; digdoo.vk@gmail.com; info@dig-projekt.hr</t>
  </si>
  <si>
    <r>
      <t>m</t>
    </r>
    <r>
      <rPr>
        <vertAlign val="superscript"/>
        <sz val="11"/>
        <rFont val="Arial Narrow"/>
        <family val="2"/>
      </rPr>
      <t>2</t>
    </r>
  </si>
  <si>
    <t>Čišćenje prostorija podova, zidova</t>
  </si>
  <si>
    <t>Vanjska DRVENA STOLARIJA- dvostruki prozori</t>
  </si>
  <si>
    <t>Prije izrade elemenata potrebno provjeriti dimenzije na objektu,izraditi radioničke nacrte i tek nakon ovjere i odobrenja istih od strane nadzornog ing. pristupiti radovima.</t>
  </si>
  <si>
    <t>U slučaju jačih oštečenja ili trulih dijelova prozorskih krila potrebna zamjena novim u svemu izrađenim kao postojeće, reške između postojećih i novih dijelova okvira zapuniti dvokomponentnim punilima na bazi epoksidne smole.</t>
  </si>
  <si>
    <t>U cijenu uključena zamjena okapnica na donjim i gornjim         ( nadsvjetlima) krilima novim okapnicama.</t>
  </si>
  <si>
    <t>poz 3- 75/200 VRATA, PUNA JEDNOKRILNA VRATA</t>
  </si>
  <si>
    <t>poz 2- 90/200 VRATA, PUNA JEDNOKRILNA VRATA</t>
  </si>
  <si>
    <t>poz 1 - 90/195 VRATA, PUNA JEDNOKRILNA VRATA</t>
  </si>
  <si>
    <t>Unutarnje drvene klupčice</t>
  </si>
  <si>
    <t>Demontaža drvenih unutarnjih klupčica</t>
  </si>
  <si>
    <t>Demontaža radijatora u toaletu</t>
  </si>
  <si>
    <t>Skidanje zidnih keramičkih pločica</t>
  </si>
  <si>
    <t>Pažljiva demontaža zidnih keramičkih pločica u toaletu.</t>
  </si>
  <si>
    <t>Demontaža toaletne galanterije</t>
  </si>
  <si>
    <t>Demontaža unutarnjih drvenih vrata</t>
  </si>
  <si>
    <t>Demontaža i vađenje podnih obloga- drvenog parketa</t>
  </si>
  <si>
    <t>Čišćenje prostorija prije radova</t>
  </si>
  <si>
    <t>pažljivo skidanje  vanjskih klupčica sa uključenim svim alatima, materijalom do potpune demontaže istoga, odvoz i skladištenje na deponiju predviđenu za gradilišni otpad.                                                                                                                                                                                                                                             Radna skela, sav dodatan rad obračunat u cijenu.</t>
  </si>
  <si>
    <t>Demontaža vanjskih klupčica</t>
  </si>
  <si>
    <t>Demontaža unutarnjih nosača zavjesa i zavjesa</t>
  </si>
  <si>
    <t>Demontaža nosača unutarnjih zavjesa i zavjesa sa uključenim svim alatima, materijalom do potpune demontaže istoga, odvoz i skladištenje na deponiju predviđenu za gradilišni otpad.                                                                                                                                                                                                                                             Radna skela, sav dodatan rad obračunat u cijenu.</t>
  </si>
  <si>
    <t>Izvedba podova prostorija ureda</t>
  </si>
  <si>
    <t>Izvedba podkonstrukcije drvenih podova</t>
  </si>
  <si>
    <t>REPUBLIKA HRVATSKA</t>
  </si>
  <si>
    <t>MINISTARSTVO POLJOPRIVREDE</t>
  </si>
  <si>
    <t>ULICA GRADA VUKOVARA 78</t>
  </si>
  <si>
    <t>10000 ZAGREB</t>
  </si>
  <si>
    <t>ŽUPANIJA OSJEČKO- BARANJSKA</t>
  </si>
  <si>
    <t>k.č.broj 1821/1, k.o. Osijek</t>
  </si>
  <si>
    <t>prosinac 2020.godina</t>
  </si>
  <si>
    <t>Bojanje unutarnjih ZIDOVA</t>
  </si>
  <si>
    <t>Bojanje unutarnjih STROPOVA</t>
  </si>
  <si>
    <t>C. ELEKTROINSTALACIJE UKUPNO</t>
  </si>
  <si>
    <t>Struganje boja, glet mase sa zidova i stropova</t>
  </si>
  <si>
    <t>31000 OSIJEK, ŽUPANIJSKA 4</t>
  </si>
  <si>
    <t>Demontaža postojećeg radijatora u sanitarnom čvoru. U cijenu uključeno zbrinjavanje ogrjevnih tijela i ostale armature te ispuštanje vode iz sustava.</t>
  </si>
  <si>
    <t>Demontaža postojećeg radijatora u sanitarnom čvoru.</t>
  </si>
  <si>
    <t>Korekcija na postojećoj instalaciji grijanja, prilagodba izvoda za montažu novog radijatora, izrada navoja na polaznom i povratnom cjevovodu. Obračun po komadu izvršene usluge.</t>
  </si>
  <si>
    <t>Dobava i ugradnja aluminijskog radijatora  "Lipovica" Hrvatska sa svim spojnim i priključnim elementima, s bočnim priključkom na dvocijevni radijatorski sustav, radijatorskim nosačima, čepovima i odzračni pipac s ispusnom slavinom. Obračun po komadu ugrađenog radijatora sa svom potrebnom sigurnosnom i zapornom armaturom. Sljedećih tehničkih karakteristika:
- razmak između priključaka: 700 mm
- ukupna visina: 776 mm
- dubina: 80 mm
- snaga članka (70/60 pri 22°C): 138 W                                    Proizvod Lipovica tip Solar 700/80, n = 14 ili jednakovrijedan proizvod
* n = broj članaka</t>
  </si>
  <si>
    <t>Dobava i ugradnja radijatorskih ventila. Stavka uključuje dobavu i ugradnju tlačno neovisnog radijatorskog ventila za dvocijeni sustave grijanja s prisilnom cirkulacijom za ugradnju u radijatore, termostatsku glavu s plinskim ili tekućim punjenjem, te prigušnicu. Obraču po komadu ugrađenog seta.Proizvod Danfoss tip termostatski set ili jednakovrijedan proizvod</t>
  </si>
  <si>
    <t xml:space="preserve">Ispiranje i čišćenje postojeće instalacije centralnog grijanja u cilju povećanja toplinskog učina sistema centralnog grijanja, uklanjanja korozije i metalnih čestica iz sustava grijanja i postojećih radijatora. Obračun po kompletu izvršene usluge. </t>
  </si>
  <si>
    <t>Punjenje sustava, odzračivanje te Ispitivanje instalacije na nepropusnost tlakom vode 4 bar, u trajanju 24 sata, uključiti izradu zapisnik o tlačnoj probi.</t>
  </si>
  <si>
    <t>Topla proba, funkcionalna proba i balansiranje sustava grijanja.</t>
  </si>
  <si>
    <t>Ispiranje grijanja</t>
  </si>
  <si>
    <t>Ispitivanje sustava grijanja</t>
  </si>
  <si>
    <t>Tlačna proba grijanja</t>
  </si>
  <si>
    <t>Bojanje radijatora</t>
  </si>
  <si>
    <t>Radijatorski ventili</t>
  </si>
  <si>
    <t>Radijator toaleta</t>
  </si>
  <si>
    <t>Spoj radijatora toaleta</t>
  </si>
  <si>
    <t>UREĐENJE JAVNE ZGRADE-POSLOVNI PROSTORI ZGRADE U DVORIŠTU U OSIJEKU, ŽUPANIJSKA 4, II.kat</t>
  </si>
  <si>
    <t xml:space="preserve">POSEBNI DIJELOVI NEKRETNINE, POSLOVNI PROSTOR broj 9. UREDI od H2 do H10
</t>
  </si>
  <si>
    <t>OSTALI RADOVI- GRIJANJE</t>
  </si>
  <si>
    <t>Bojanje postojeće čelične instalacije grijanja završnom bojom uz obaveznu prethodno mehaničko čišćenje površine abrazivnim i kemijskim sredstvom u cilju uklanjanja korozije i svih ostalih nečistoća. Nakon pripreme površine nanijeti jedan sloj temeljne boje, te dva sloja završne boje, bojanje svih 11 lijevano željeznih  radijatora i cijevi. Obračun po kompletu izvršene usluge.</t>
  </si>
  <si>
    <t>poz. 2- 60/190- dvostruki jednokrilni prozor sa nadsvjetlom- toalet</t>
  </si>
  <si>
    <t>poz. 1- 110/190- dvostruki dvokrilni prozor sa nadsvjetlom- uredi</t>
  </si>
  <si>
    <t xml:space="preserve">Pažljiva demontaža svih prozorskih krila, uz detaljnu i pažljivu demontaža stakala s skidanjem pažljivo staklenih letvica da se ne oštete stakla i ponovna montaža na prozorske okvire.                                                                                 Po potrebi zašita otvora PVC folijom pričvršćenim na doporozornicima pomoću drvenih letvica, sve potrebito uključeno u cijenu.                                                                              Nakon demontaže do ponovne montaže prozorskih okvira.                                                                                                 Skidanje i demontaža starih okova i metalnih dijelova, zatvarača, čavli i vijci sa zamjenom novih- svi okvirni spojevi, nosača, držača, kvaka. 
Skidanje postojeće stare boje mehanički ili sušilom s nožem lopaticom.                                                                       Čišćenje starog ispucalog molerskog kita na spoju doprozornika i drvenih klupčica te zapunjavanje iste dvokomponentnim punilom na bazi epoksidne smole kao voodflex punilo ili jednkao vrijednog proizvoda. Širina reške cca 10 mm
 Provjera svih spojeva okvira te pojačavanjem mozgalicama pomoću lijepila za drvo na bazi ovde PVA (polivinil acetat), trajnosoti D4 ili jednakovrijednog proizvoda otpornog na mraz- vodu, vanjske vremenske uvjete i vodootporan u uvjetima primjene prema tehničkim listovima proizvođača. Popraviti dijelove koji su truli uljepljivanjem novih komadića od kita i lijepila te piljevine i popunjavanje šupljina/ pukotina, u slučaju da je potrebno može se isto poravanti i epoksidnim kitom koji sadrži staklena vlakna, sve dijelove koji se popravljaju moraju se prije očistiti od prašine.                                                                        Pošmirglati i poravanti sve popravljanje dijelove.                                                                                               Premaz drvenih površina temeljnom zaštitom protiv gljivica i plijesi, kistom nanijeti dva sloja, suhu boju prebrusiti o otprašiti.                                                               
Pregled pukotina i ogrebotina, popravti akrilnim kitom uz dodatak lateksa za vanjsku uporabu.                                                            Kada kit osuši, brusiti sitinim papirom do homogenosti i glatkoće površine.                                                          Nanošenje lazurnog laka bijele boje u dva sloja ravnomjerno, vodoodbojan sa UV zaštitoms zaštitom do gljivica, plijesni i plavila.                                                              
 Vratiti stakla, ako je potrebno staklarskim čavličima pričvrstiti, duž cijelog perimetra stakla potrebno silikonizirati brtvilom spojeve stakala i prozora, a staklo učvrsti novim perlama za stakla.                                                                        Postavljanje gumenih brtvila oko oboda okvira.   
Potrebno predmetno postupiti i za drvene okvire prozora/ doprozornike i pošve ( drvena obloga bočnih stranica otvora u zidu).
</t>
  </si>
  <si>
    <t>Spojevi prozora sa špaletama</t>
  </si>
  <si>
    <t>Dobava i ugradnja brtve na spoju doprozornika/dovratnika i špaleta, radi spriječavanja prodora oborinskih voda, poboljšavanja toplinske i zvučne izolacije kao poliuretanski kit za vanjsku uporabu, otporan na mraz. Širina otklona od 2-15 mm. Obračun po m</t>
  </si>
  <si>
    <t>Dobava, ugradnja drvenih klupčica prema izvornom obliku psotojećih unutarnjih drvenih klupčica u ukupnoj širini  prema psotojećoj poziciji prozora, sa 3 cm prepusta van zida, prema postojećom obliku, debljine 2,4cm, sa zaobljenim uglovima</t>
  </si>
  <si>
    <t>Izvedba unutarnje keramičke zidne pločice A.klasifikacijske skupine-kupaonice</t>
  </si>
  <si>
    <r>
      <t>Nabava, dobava i postava unutrašnjih podnih keramičkih pločica, I klase, porculanske podne pločice. Pločice se polažu u ljepilu. Boja i oblik pločica po izboru Projektanta/ Investitora. Na spojevima keramičke podne obloge za drugim vrstama podnih obloga ugraditi aluminijski profil. Klasu protukliznosti i grupu otpornosti na habanje prilagoditi namjeni prostorije. 
Jedinična cijena obuhvaća dobavu materijala, ugradbu pločica sa veznim materijalom, obradu fuga i izvedbu sokla.                                                                                        Podne pločice se polažu na već postojeće pločice na način da se postojeće pločice premažu impregancijskim materijalom tipa supergrund D4 ili jednkao vrijedan proizvod.
Obračun po m</t>
    </r>
    <r>
      <rPr>
        <vertAlign val="superscript"/>
        <sz val="10"/>
        <rFont val="Arial Narrow"/>
        <family val="2"/>
      </rPr>
      <t>2</t>
    </r>
    <r>
      <rPr>
        <sz val="10"/>
        <rFont val="Arial Narrow"/>
        <family val="2"/>
      </rPr>
      <t xml:space="preserve"> obrade poda.</t>
    </r>
  </si>
  <si>
    <t>Limene vanjske klupčice</t>
  </si>
  <si>
    <t>2.</t>
  </si>
  <si>
    <t>3.</t>
  </si>
  <si>
    <t>4.</t>
  </si>
  <si>
    <t>5.</t>
  </si>
  <si>
    <t>Dobava i ugradnja novih drvenih pragova u debljini 5cm, širine štokova vrata, uključivo ssve potrebne radnje do ugradbe. Pragovi zaštičeni i lakirani. Obračun po m</t>
  </si>
  <si>
    <t>Drveni pragova unutarnjih vrata</t>
  </si>
  <si>
    <t>Zidarska pripomoć</t>
  </si>
  <si>
    <t>2. ZIDARSKI RADOVI</t>
  </si>
  <si>
    <t>3. LIMARSKI RADOVI</t>
  </si>
  <si>
    <t>4. PODOPOLAGAČKI RADOVI</t>
  </si>
  <si>
    <t>5. PVC UNUTARNJA VRATA</t>
  </si>
  <si>
    <t>7. SOBOSLIKARSKO LIČILAČKI RADOVI</t>
  </si>
  <si>
    <t>Obračun lajsi</t>
  </si>
  <si>
    <t>6. STOLARSKI RADOVI DRVENA STOLARIJA</t>
  </si>
  <si>
    <t>Dobava i ugradba WC školjke od keramike "A" klase, bijele boje sa donjim odvodom, sa sjedištem i poklopcom od PVC, kao proizvod Inker Zaprešić, tip Sara, ili proizvod jednakovrijedan, sa bešumnim niskomontažnim vodokotlićem, ispirnom cijevi, priključnim crijevom, uključivo pričvrsni i montažni materijal.</t>
  </si>
  <si>
    <t>Dobava i ugradba umivaonika od keramike klase "A" bijele boje, kao proizvod Inker Zaprešić, tip Sara ili proizvod jednakovrijedan, sa kromiranim sifonom DN 32, čepom, lančićem, te pričvrsnim i brtvenim materijalom dim. 560/465 mm.</t>
  </si>
  <si>
    <t>WC školjka i vodokotlić</t>
  </si>
  <si>
    <t>Umivaonik</t>
  </si>
  <si>
    <t>Dobava i ugradba držača "Rolo" za toalet papir, uključivo sa pričvrsnim materijalom</t>
  </si>
  <si>
    <t>Dobava i ugradnja za papirnati "Rolo" ručnik, uključivo sa pričvrsnim materijalom</t>
  </si>
  <si>
    <t>Držač toalet papira</t>
  </si>
  <si>
    <t>Držač papira</t>
  </si>
  <si>
    <t>Ogledalo</t>
  </si>
  <si>
    <t>Dobava i ugradnja ogledala od zrcalnog stakla sa brušenim rubovima i pričvrsnim materijalom, dimenzija 60 x 80 cm</t>
  </si>
  <si>
    <t>8. OSTALI RADOVI- GRIJANJE, VODA</t>
  </si>
  <si>
    <t>Cijevi, nastavci, sitni potrošni materijal</t>
  </si>
  <si>
    <t>U stavku uključeni svi potrebiti nastavci na izvode cijevi, proture, nastavci, potrebni dodatni materijali za vodu i odvodnju prilikom sanacije toaleta, uključeni i sati pripomoći</t>
  </si>
  <si>
    <t xml:space="preserve">Sva popločenja podova i zidova predviđena su keramičkim gres pločicama od 1. klase, do veličine 60x 60 cm u boji koju će odrediti investitor. Na sudaru popločenog poda i žbukanog zida dolazi sokl od istih keramičkih pločica u visini od 10 cm. Zidne keramičke pločice se putem odgovarajućeg dvokomponentnog ljepila lijepe na produžni cementnim mortom ožbukane zidove. Sistem polaganje za sva popločenja je reška na rešku, širinu reške dogovoriti sa investitorom. Spoj vertikalnih i podnih pločica brtviti antifungicidnim silikonskim kitom što je uključeno u stavku. Izrada fuga na fugu širine po dogovoru. Fugiranje masom u boj i po izboru INVESTITORA uključeno je u stavku. Podne keramičke pločice polažu se na unaprijed pripremljenu cementnu glazuru i lijepe pomoću dvokomponentnog građevinskog ljepila  Jediničnom cijenom obuhvatiti dobavu osnovnog i spojnog (veznog) materijala, polaganje i fugiranje keramičkih pločica gotovom fugir dvokomponentnom masom po izboru projektanta, dobavu i ugradbu PVC kutnih i završnih lajsni, čišćenje podova i zidova i sve transporte. </t>
  </si>
  <si>
    <t>Dobava i postavljanje ograda, znakova, označavanje i zaštita gradilišta prema zakonu na radu i pripadajućih pravilnika. Općenito upravljanje gradilištem sa svim troškovnima (eventualno zauzimanje gradske ili neke druge površine, troškovi dokazivanja kvalitete ugrađenih materijala. Osiguranje mjera zaštite na radu tijekom izgradnje. U cijenu uračunati i radove izrade privremenih priključaka gradilišta na elektroenergetsku i vodovodnu mrežu (zajedno sa troškovima korištenja energenata). Također, u cijenu uračunato i uklanjanje svih privremenih objekata (eventualne postojeće instalacije i infrastrukture) tijekom izgradnje, izradu nanosne skele sa prethodnim raščišćavanjem terena, pripremom i obilježavanjem građevine te uklanjanje svih objekata za funkcioniranje gradilišta po završetku izgradnje i općenito čišćenje lokacije Gradilišta. Stavka uključena u sve predmetne stavke.</t>
  </si>
  <si>
    <t>Čišenje svih unutarnjih prostorija prije izvedbe podova, zidova i nakon izvedbe svih radova. U cijenu je uključen rad i potrebna radna skela, odvoz i deponiranje šute, materijala, ostataka na gradilišnu deponiju i deponiju predviđeno za predmetne materijale, Investitor može zatražiti dokaz o zbrinjvanju otpada.</t>
  </si>
  <si>
    <t>Otucanje stare postojeće žbuke</t>
  </si>
  <si>
    <t>Otucanje postojeće žbuke sa unutarnjihzidova, žbuka skida u 5% postojećoj površina, ukljućujući prane, oprašivanje zidova nakon otucanja iste, odvoz i skladištenje na deponiju predviđenu za gradilišni otpad.                                                                                                                                                                                                                                               Radna skela, sav dodatan rad obračunat u cijenu.</t>
  </si>
  <si>
    <t>Demontaža parketa, sa vađenjem, uključivo paprket, lajsne, djelomično daske ispod parketa i potrebite preostale slojeve do drvenog grednog stropnog sistema.                                          Predmetno potrebno izvršiti uz prisustvo nadzornog inženjera i vođenju zapisnika.                                                                                                                                                                                                    Sav dodatan rad obračunat u cijenu. U cijenu je uključen rad i potrebna radna skela, demontaža, odvoz i deponiranje.</t>
  </si>
  <si>
    <t>Demontaža drvenih unutarnjih vrata sa svim potrebitim radovima do skidanja i demontiranja te skladištenja izvađenog. Demontaža krila, dovratnika, pragova.                                                                                                                                                                                                             Radna skela, sav dodatan rad obračunat u cijenu. U cijenu je uključen rad i potrebna radna skela, demontaža, odvoz i deponiranje.</t>
  </si>
  <si>
    <t>Pažljivo deponiranje i primopredaja iz svih ureda i toaleta koji su predmet zahvata cjelokupnog namještaja, stolova, radnih stolica, drvenih zidnih plakatera, tepiha i preostalog namještaja, sve što Investitor nepreuzme, izvođač mora skladištiti na deponiji predviđenoj za predmetni materijal. O predmetnom sačiniti zapisnik ovjeren od strane izvođača i investitora.</t>
  </si>
  <si>
    <t>Pažljiva demontaža drvenih unutarnjih klupčica</t>
  </si>
  <si>
    <t>Demontaža postojećeg radijatora sa potrebitim ciejvima i nastavcima u toaletu o odvoz i skladištenje istoga na deponiju sa odvozom.</t>
  </si>
  <si>
    <t>Pažljiva demontaža zidnog vodokotlića, toaletne školjke, umivaonika, ogledala, držača papira i ostale zidne galanterije sa odvozom i skladištenjem na deponiju ili primopredajom investitoru.</t>
  </si>
  <si>
    <t>Pažljiva demontaža zidnog električnog bojlera i mješalice u toaletu, sa svim odspajanjima, te dodatnim priključivanjem, montažom i puštanjem u uporabu nakon izvedbe svih radova u toaletu. Pažljiva demontaža ručne mješalice sa crijevima i naknadna montaža nakon ugradnje novog umivaonika. U stavku uključeni svi dodatni potrebni sitni materijali i spojni elementi radi puštanja ručne mješalice u rad.</t>
  </si>
  <si>
    <t>Demontaža telektričnog bojlera i ručne mješalice</t>
  </si>
  <si>
    <t>Izvedba unutarnje žbuke zidova</t>
  </si>
  <si>
    <t>Izvedba grube i fine žbuke unutarnjih zidova čne debljine 2,00 cm na mjestima potrevnim za sanaciju zidova. Prije žbukanja sve površine očistiti od zaostalog morta, nakvasiti vodom te prskati cementnim mlijekom (ili grundom). Cementno vapnenu žbuku korisititi u svim vanjskim prostorima te u svim mokrim prostorima (mjesta predviđena za keramiku). U cijeni uključena sva potrebna obrada špaleta oko otvora i prodora, šliceve u zidnim elementima s gotovom površinom. U cijeni i šine na kutovima. Sve izvesti i ponuditi u skladu s općim napomenama i opisu stavke. Prije žbukanja, otprašiti zidove i nanjeti sloj impregnacije. U cijenu uračunati sav potreban rad, skela i materijal do potpune gotovosti. Sve izvesti i ponuditi u skladu s općim napomenama i opisu stavke
Obračun po m2 zidova</t>
  </si>
  <si>
    <t>Nabava, dobava i postava limenih klupčica, debljine lima 0,4, prema postojećim širinama, iste montirati na pozicije postojećih limova sa izvedbom svih spojeva sa zidovima sa kitom za vanjsku uporabu.
U cijenu uračunati sav potreban rad, skela i materijal do potpune gotovosti. Sve izvesti i ponuditi u skladu s općim napomenama i opisu stavke
Obračun po m'.</t>
  </si>
  <si>
    <t xml:space="preserve">Prije polaganja završih podova potrebno postavljanje novih dasaka, djelomično na mjestima gdje je potrebno zamjeniti postojeće daske debljine 2,50cm na razmaku cca 15 cm. Predmetne daske prikovati na drvene grednike.
Obračun po m² izvedenih površina.
</t>
  </si>
  <si>
    <t xml:space="preserve">Prije polaganja završih podova potrebno postavljanje novih osb ploča utor -pero/falcane na položene daske radi izravnavanja podova u dva sloja, na način da se prvi sloj postavlja punoplošno po cijeloj podnoj površini, a drugi sloj prema potrebi za izravnavanje površine. Prvi sloj u debljini od 15mm, drugi sloj u debljini od 15mm.  U cijenu uračunati sav potreban rad i materijal do potpune gotovosti. Sve izvesti i ponuditi u skladu s općim napomenama i opisu stavke
</t>
  </si>
  <si>
    <t xml:space="preserve">Dobava i polaganje laminatnih podova na klik klak sistem, klase 32- AC4 ,debljine 12mm odabiru se prema ton karti boja proizvođača, a po izboru Investitora. Ustavku uključene sve podložne folije, filc, dobava,rezanje montaža, ugradnja. U cijenu uračunati sav potreban rad i materijal do potpune gotovosti. Sve izvesti i ponuditi u skladu s općim napomenama i opisu stavke
Obračun po m² izvedenih površina.
</t>
  </si>
  <si>
    <t>Instalacije vode i kanalizacije</t>
  </si>
  <si>
    <t>Nakon skidanja keramičkih zidnih pločica, popravak svih instalacija i izvedba novih cijevi vode za umivaonik.</t>
  </si>
  <si>
    <t>Struganje postojećih završnih slojeva boja i glet mase sve do žbuke  na mjestima gjde je oštečena žbuka, ostale površine samo prijeći impregnacijom. U cijenu je uključen rad i potrebna radna skela, odvoz i deponiranje.</t>
  </si>
  <si>
    <t>Predmetna stavka uključuje sve potrebite radnje za popravak pojedinih prodora, postojećih  oštečenih dijelova te eventualna instalateska štemanja zidova, obrada unutarnjih i vanjskih špaleta, a prije završnog bojanja, popravak.  U cijenu uračunati sav potreban rad, skela i materijal do potpune gotovosti. Sve izvesti i ponuditi u skladu s općim napomenama i opisu stavke</t>
  </si>
  <si>
    <r>
      <t>Nabava, dobava i postava unutrašnjih zidnih keramičkih pločica, I klase, porculanske podne pločice. Pločice se polažu u ljepilu. Visina polaganja cca 150cm Boja i oblik pločica po izboru Projektanta/ Investitora. Na spojevima keramičke podne obloge za drugim vrstama podnih obloga ugraditi aluminijski profil. Klasu protukliznosti i grupu otpornosti na habanje prilagoditi namjeni prostorije. 
Jedinična cijena obuhvaća dobavu materijala, ugradbu pločica sa veznim materijalom, obradu fuga i izvedbu sokla, pripremu psootojeće otucane površine sa potrebitim predradnjama, eventualnim poravnavanjima površina i impregnacijama.  U cijenu uračunati sav potreban rad i materijal do potpune gotovosti. Sve izvesti i ponuditi u skladu s općim napomenama i opisu stavke
Obračun po m</t>
    </r>
    <r>
      <rPr>
        <vertAlign val="superscript"/>
        <sz val="10"/>
        <rFont val="Arial Narrow"/>
        <family val="2"/>
      </rPr>
      <t>2</t>
    </r>
    <r>
      <rPr>
        <sz val="10"/>
        <rFont val="Arial Narrow"/>
        <family val="2"/>
      </rPr>
      <t xml:space="preserve"> obrade poda.</t>
    </r>
  </si>
  <si>
    <t xml:space="preserve"> UNUTARNJA VRATA</t>
  </si>
  <si>
    <t>Unutarnja  stolarija</t>
  </si>
  <si>
    <t xml:space="preserve">Popravak vrata, ugradba novih kvaka i cilindera,šarki- bojanje vrata, površinksi popravak prije izvedbe bojanja u dva tona u bijeloj boji, popravak dovratnika, ljepljenjem po ispucalim površinama, te dodatnom zaštitom temeljnom bojom i dva puta u bijeloj boji i dovratnik i krilo U cijenu uračunati sav potreban rad, i materijal do potpune gotovosti. Sve izvesti i ponuditi u skladu s općim napomenama i opisu stavke
Obračun po komadu. </t>
  </si>
  <si>
    <t>U cijenu uključeni svi dodani radovi, alata, materijali i postupci do gotovosti restauracije prozora i pirpasivanje vanjskih krila prozora i ostal i radovi koji se pokažu potrebni, kao i skela.  Popravak detaljan do cca 70% površine u smisltu temeljnih štečena, u smislu završnih boja, silikona i ostalih materijala 100%</t>
  </si>
  <si>
    <r>
      <t>Nabava, dobava materijala i bojanje ogletanih zidova unutar zgrade poludisperzivnim bojama na bazi vode u tonu po izboru Projektanta/ Investitora. Stavkom su obuhvaćene slijedeće faze rada:                                      - impregnacija na cijeloj površini prije gletanja i prije bojanja
- čišćenje površine od prašine,
- sitni popravci na žbuci i betonskim 
  površinama- neutralizacija ožbukanih površina- brušenjem
- djelomično gletanje površina glet masom za izravnavanje x 2 puta,
- dvostruko završno bojanje poludisperzivnim bojama na bazi vode,                                                                                           - ispravljanje tonizirajućim kitom
- izrada i skidanje potrebne skele,                                      - silikoniziranje akrilnim silikonom potrebite spojeve,
- čišćenje prostorije od ostataka boje.                                               Vodoperiva boja u ukupnoj visini.                                  Sve po uputi proizvođača boje.
Jedinična cijena obuhvaća sav potreban rad, materijal i radnu skelu do pune gotovosti.
Obračun po m</t>
    </r>
    <r>
      <rPr>
        <vertAlign val="superscript"/>
        <sz val="10"/>
        <rFont val="Arial Narrow"/>
        <family val="2"/>
      </rPr>
      <t>2</t>
    </r>
    <r>
      <rPr>
        <sz val="10"/>
        <rFont val="Arial Narrow"/>
        <family val="2"/>
      </rPr>
      <t xml:space="preserve"> razvijene površine.</t>
    </r>
  </si>
  <si>
    <r>
      <t>Nabava, dobava materijala i bojanje žbukanih zidova unutar zgrade poludisperzivnim bojama na bazi vode u tonu po izboru Projektanta/ Investitora. Stavkom su obuhvaćene slijedeće faze rada:                         - impregnacija na cijeloj površini prije gletanja i prije bojanja
- čišćenje površine od prašine,
- sitni popravci na žbuci i betonskim 
  površinama- neutralizacija ožbukanih površina- brušenjem
- djelomično gletanje površina glet masom za izravnavanje x 2 puta,
- dvostruko završno bojanje poludisperzivnim bojama na bazi vode,                                                                                           - ispravljanje tonizirajućim kitom,                                      - silikoniziranje akrilnim silikonom potrebite spojeve,
- izrada i skidanje potrebne skele,
- čišćenje prostorije od ostataka boje.                                                                                Sve po uputi proizvođača boje.
Jedinična cijena obuhvaća sav potreban rad, materijal, i radnu skelu do pune gotovosti.
Obračun po m</t>
    </r>
    <r>
      <rPr>
        <vertAlign val="superscript"/>
        <sz val="10"/>
        <rFont val="Arial Narrow"/>
        <family val="2"/>
      </rPr>
      <t>2</t>
    </r>
    <r>
      <rPr>
        <sz val="10"/>
        <rFont val="Arial Narrow"/>
        <family val="2"/>
      </rPr>
      <t xml:space="preserve"> razvijene površine.</t>
    </r>
  </si>
  <si>
    <t>PONUDBENI TROŠKOVNIK</t>
  </si>
  <si>
    <t xml:space="preserve">Elektrotehničke instalacije </t>
  </si>
  <si>
    <t xml:space="preserve">Specifikacijom se predviđa nabavka potrebnog  </t>
  </si>
  <si>
    <t xml:space="preserve">materijala, ugradnja i postavljanje kako je to </t>
  </si>
  <si>
    <t xml:space="preserve">navedeno u pojedinim stavkama, ispitivanje i </t>
  </si>
  <si>
    <t>puštanje u ispravni rad.</t>
  </si>
  <si>
    <t>Demontaža postojeće opreme</t>
  </si>
  <si>
    <t>Odspajanje i demontaža postojećih sklopki i</t>
  </si>
  <si>
    <t xml:space="preserve">priključnica i ostale opreme koju je potrebno </t>
  </si>
  <si>
    <t>zamijeniti, te zbrinjavanje na način da se oprema</t>
  </si>
  <si>
    <t>odloži na deponij otpadnog materijala ili preda</t>
  </si>
  <si>
    <t xml:space="preserve">specijaliziranoj tvrtki za zbrinjavanje otpadnog </t>
  </si>
  <si>
    <t>materijala.</t>
  </si>
  <si>
    <t>kpl</t>
  </si>
  <si>
    <t>Ukupno demontaža postojeće opreme</t>
  </si>
  <si>
    <t>Razvodni ormari</t>
  </si>
  <si>
    <t xml:space="preserve">Nabavka, isporuka, ugradnja i spajanje u   </t>
  </si>
  <si>
    <r>
      <t xml:space="preserve">razvodni ormar 2. kata </t>
    </r>
    <r>
      <rPr>
        <b/>
        <sz val="10"/>
        <rFont val="Arial"/>
        <family val="2"/>
      </rPr>
      <t xml:space="preserve">R2 </t>
    </r>
    <r>
      <rPr>
        <sz val="10"/>
        <rFont val="Arial"/>
        <family val="2"/>
      </rPr>
      <t xml:space="preserve">sljedeće opreme:    </t>
    </r>
  </si>
  <si>
    <t xml:space="preserve">- automatski osigurač B10A </t>
  </si>
  <si>
    <t xml:space="preserve">- automatski osigurač B16A </t>
  </si>
  <si>
    <t xml:space="preserve">Redne stezaljke, N sabirnica, PE sabirnica,   </t>
  </si>
  <si>
    <t xml:space="preserve">spojni vodovi odgovarajućeg presjeka i boja </t>
  </si>
  <si>
    <t>plastični kabel kanali sitni montažni pribor</t>
  </si>
  <si>
    <t>i spojni materijal.</t>
  </si>
  <si>
    <r>
      <t xml:space="preserve">Razvodni ormar 2. kata </t>
    </r>
    <r>
      <rPr>
        <b/>
        <sz val="10"/>
        <rFont val="Arial"/>
        <family val="2"/>
      </rPr>
      <t xml:space="preserve">R2 </t>
    </r>
    <r>
      <rPr>
        <sz val="8"/>
        <rFont val="Verdana"/>
        <family val="2"/>
      </rPr>
      <t>- komplet</t>
    </r>
  </si>
  <si>
    <t>Ukupno razvodni ormari</t>
  </si>
  <si>
    <t xml:space="preserve">Električna instalacija </t>
  </si>
  <si>
    <t xml:space="preserve">Sklopke, priključnice </t>
  </si>
  <si>
    <t xml:space="preserve">Nabavka, isporuka i ugradnja p/ž opreme </t>
  </si>
  <si>
    <t xml:space="preserve">sa završnim spajanjem: priključnica, rasvjete, </t>
  </si>
  <si>
    <t xml:space="preserve">sklopki, razvodnih kutija i ostalog instalacijskog </t>
  </si>
  <si>
    <t xml:space="preserve">materijala i opreme </t>
  </si>
  <si>
    <t>1.1</t>
  </si>
  <si>
    <t>- Sklopka serijska p/ž 250V/10A</t>
  </si>
  <si>
    <t>1.2</t>
  </si>
  <si>
    <t>- Sklopka obična p/ž 250V/10A, IP45</t>
  </si>
  <si>
    <t>1.3</t>
  </si>
  <si>
    <t>- Priključnica, 1P+N+PE p/ž 250V/16A</t>
  </si>
  <si>
    <t>1.4</t>
  </si>
  <si>
    <t>- Priključnica, 1P+N+PE p/ž 250V/16A s pokl.</t>
  </si>
  <si>
    <t>1.5</t>
  </si>
  <si>
    <t xml:space="preserve">Nabavka isporuka i ugradnja kompleta </t>
  </si>
  <si>
    <t>priključnica u parapetni kanal</t>
  </si>
  <si>
    <t>- priključnica 230V, 16A</t>
  </si>
  <si>
    <t>- modul za ugradnju u parapetni kanal</t>
  </si>
  <si>
    <t>Komplet</t>
  </si>
  <si>
    <t>1.6</t>
  </si>
  <si>
    <t xml:space="preserve">- Ostali sitni i montažni pribor </t>
  </si>
  <si>
    <t>Rasvjeta</t>
  </si>
  <si>
    <t>Nabava, isporuka i ugradnja sa završnim spa-</t>
  </si>
  <si>
    <t>janjem rasvjetnih tijela za unutarnju rasvjetu</t>
  </si>
  <si>
    <t xml:space="preserve">Dobava, montaža i spajanje: stropne nadgradne </t>
  </si>
  <si>
    <t xml:space="preserve">svjetiljke, priključne snage 21W. Zatvoreno kučište </t>
  </si>
  <si>
    <t xml:space="preserve">od čelika, bijele boje, dekorativni prsten od </t>
  </si>
  <si>
    <t xml:space="preserve">aluminija matt srebrne boje, poklopac od PMMA. </t>
  </si>
  <si>
    <t xml:space="preserve">Kučište promjera 380mm, visine 65mm. LED izvor </t>
  </si>
  <si>
    <t xml:space="preserve">svjetlosti, svjetlosnog toka 1600lm, efikasnosti </t>
  </si>
  <si>
    <t xml:space="preserve">81lm/W, temperatura boje 3000K. U mehaničkoj </t>
  </si>
  <si>
    <t xml:space="preserve">zaštiti IP40, otpornosti na udarce IK03, izolacijske </t>
  </si>
  <si>
    <t xml:space="preserve">klase I. Certificirano prema CE. Težina 1.3kg. </t>
  </si>
  <si>
    <t>Moguća odstupanja od iskazanih vrijednosti ± 5 %.</t>
  </si>
  <si>
    <t>Sa svim montažnim i spojnim priborom i opremom.</t>
  </si>
  <si>
    <t>Dobava, isporuka i ugradnja u postojeće</t>
  </si>
  <si>
    <t>svjetiljke fluo cijevi i startera, za zamjenu</t>
  </si>
  <si>
    <t>dotrajale postojeće opreme.</t>
  </si>
  <si>
    <t>Kabelski kanali</t>
  </si>
  <si>
    <t xml:space="preserve">Nabavka isporuka i ugradnja plastičnih parapetnih </t>
  </si>
  <si>
    <t xml:space="preserve">kanala s jednom pregradom, kutnim i spojnim </t>
  </si>
  <si>
    <t>elementima, te krajnjim poklopcima</t>
  </si>
  <si>
    <t xml:space="preserve">dimenzije 100x50 mm </t>
  </si>
  <si>
    <t>m</t>
  </si>
  <si>
    <t>Kabeli i vodiči</t>
  </si>
  <si>
    <t xml:space="preserve">Nabavka isporuka i polaganje komplet </t>
  </si>
  <si>
    <t xml:space="preserve">instalacijskog materijala, instalacijskih </t>
  </si>
  <si>
    <t>vodova, probijanje i bušenje zidova, polaganje</t>
  </si>
  <si>
    <t xml:space="preserve">vodova p/ž  uvlačenje u odgovarajuće </t>
  </si>
  <si>
    <t xml:space="preserve">instalacijske cijevi ili kabelske kanale </t>
  </si>
  <si>
    <t>i spajanje u pripadajućim kutijama.</t>
  </si>
  <si>
    <t>3.1</t>
  </si>
  <si>
    <r>
      <t>- NYM-J 3x1,5 mm</t>
    </r>
    <r>
      <rPr>
        <vertAlign val="superscript"/>
        <sz val="10"/>
        <rFont val="Arial"/>
        <family val="2"/>
      </rPr>
      <t>2</t>
    </r>
  </si>
  <si>
    <t>3.2</t>
  </si>
  <si>
    <r>
      <t>- NYM-J 3x2,5 mm</t>
    </r>
    <r>
      <rPr>
        <vertAlign val="superscript"/>
        <sz val="10"/>
        <rFont val="Arial"/>
        <family val="2"/>
      </rPr>
      <t>2</t>
    </r>
  </si>
  <si>
    <t>3.3</t>
  </si>
  <si>
    <t>- Ostali sitni i montažni pribor</t>
  </si>
  <si>
    <t>1</t>
  </si>
  <si>
    <t>Ukupno električna instalacija</t>
  </si>
  <si>
    <t>Provjera, ispitivanje električne instalacije i izdavanje protokola</t>
  </si>
  <si>
    <t xml:space="preserve">Provjera instalacije pregledom </t>
  </si>
  <si>
    <t xml:space="preserve">- odabir vodiča prema trajno podnosivim strujama  </t>
  </si>
  <si>
    <t xml:space="preserve">  i padu napona</t>
  </si>
  <si>
    <t xml:space="preserve">- odabir i udešenost zaštitnih naprava </t>
  </si>
  <si>
    <t xml:space="preserve">- ispravan smještaj naprava za odvajanje i sklapanje </t>
  </si>
  <si>
    <t xml:space="preserve">- odabir opreme i zaštitnih mjera prema  </t>
  </si>
  <si>
    <t xml:space="preserve">  vanjskim utjecajima</t>
  </si>
  <si>
    <t>- označavanje neutralnog i zaštitnog vodiča</t>
  </si>
  <si>
    <t xml:space="preserve">- označavanje strujnih krugova </t>
  </si>
  <si>
    <t xml:space="preserve">- provjera međusobnih spojeva vodiča </t>
  </si>
  <si>
    <t>- provjera dostupnosti za lako posluživanje,</t>
  </si>
  <si>
    <t xml:space="preserve">  prepoznavanje i održavanje  </t>
  </si>
  <si>
    <t xml:space="preserve">kom </t>
  </si>
  <si>
    <t xml:space="preserve">Ispitivanje instalacije koje se sastoji od probe i mjerenja </t>
  </si>
  <si>
    <t xml:space="preserve">- ispitivanje neprekinutosti zaštitnih vodiča i spojeva </t>
  </si>
  <si>
    <t xml:space="preserve">  glavnog i dodatnog izjednačenja potencijala </t>
  </si>
  <si>
    <t xml:space="preserve">- ispitivanje izolacijskog otpora el. instalacije </t>
  </si>
  <si>
    <t>- ispitivanje zaštite aut. isklopom opskrbe</t>
  </si>
  <si>
    <t>- ispitivanje funkcionalnosti</t>
  </si>
  <si>
    <t>- ispitivanje pada napona</t>
  </si>
  <si>
    <t>- mjerenje nivoa osvjetljenosti</t>
  </si>
  <si>
    <t xml:space="preserve">- mjerenje otpora uzemljivača </t>
  </si>
  <si>
    <t xml:space="preserve">Izrada dokumentacije o mjerenju i ispitivanju  </t>
  </si>
  <si>
    <t>instalacije</t>
  </si>
  <si>
    <t xml:space="preserve">Pribavljanje izjava o sukladnosti i kvaliteti  </t>
  </si>
  <si>
    <t>ugrađenih proizvoda</t>
  </si>
  <si>
    <t>Ukupno ispitivanja i izdavanje protokola o ispitivanju</t>
  </si>
  <si>
    <t>Elektronička komunikacijska instalacija</t>
  </si>
  <si>
    <t xml:space="preserve">Nabavka, isporuka i polaganje komunikacijskog  </t>
  </si>
  <si>
    <t>kabela UTP Cat6+ 4x2x0,4 mm u parapetni</t>
  </si>
  <si>
    <t>kanal od RACK ormara do pojedine priključnice</t>
  </si>
  <si>
    <t xml:space="preserve">Nabava, isporuka i ugradnja komunikacijske  </t>
  </si>
  <si>
    <t>priključnice 2xmikro kao tip 2xRJ45 kao</t>
  </si>
  <si>
    <t>u parapetni kanal</t>
  </si>
  <si>
    <t>Ispitivanje instalacije generičkog kabliranja na</t>
  </si>
  <si>
    <t>100 Mbit/s propusnost, izdavanje protokola o</t>
  </si>
  <si>
    <t>ispitivanju.</t>
  </si>
  <si>
    <t>- komplet</t>
  </si>
  <si>
    <t>Ukupno elektronička komunikacijska instalacija</t>
  </si>
  <si>
    <t>REKAPITULACIJA:</t>
  </si>
  <si>
    <t xml:space="preserve">Električna instalacija   </t>
  </si>
  <si>
    <t>KOMUNIKACIJSKE INSTALACIJE</t>
  </si>
  <si>
    <t>SVEUKUPNO bez PDV-a:</t>
  </si>
</sst>
</file>

<file path=xl/styles.xml><?xml version="1.0" encoding="utf-8"?>
<styleSheet xmlns="http://schemas.openxmlformats.org/spreadsheetml/2006/main">
  <numFmts count="2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00"/>
    <numFmt numFmtId="167" formatCode="#,##0.00\ ;&quot; (&quot;#,##0.00\);\-#\ ;@\ "/>
    <numFmt numFmtId="168" formatCode="\$#,##0.00"/>
    <numFmt numFmtId="169" formatCode="_(&quot;$&quot;* #,##0_);_(&quot;$&quot;* \(#,##0\);_(&quot;$&quot;* &quot;-&quot;_);_(@_)"/>
    <numFmt numFmtId="170" formatCode="_(* #,##0_);_(* \(#,##0\);_(* &quot;-&quot;_);_(@_)"/>
    <numFmt numFmtId="171" formatCode="_(&quot;$&quot;* #,##0.00_);_(&quot;$&quot;* \(#,##0.00\);_(&quot;$&quot;* &quot;-&quot;??_);_(@_)"/>
    <numFmt numFmtId="172" formatCode="_(* #,##0.00_);_(* \(#,##0.00\);_(* &quot;-&quot;??_);_(@_)"/>
    <numFmt numFmtId="173" formatCode="dd/mm/yyyy"/>
    <numFmt numFmtId="174" formatCode="00000"/>
    <numFmt numFmtId="175" formatCode="_-* #,##0.00\ _k_n_-;\-* #,##0.00\ _k_n_-;_-* \-??\ _k_n_-;_-@_-"/>
    <numFmt numFmtId="176" formatCode="#,##0.00&quot; kn&quot;"/>
    <numFmt numFmtId="177" formatCode="#,##0.00&quot; kn&quot;;[Red]\-#,##0.00&quot; kn&quot;"/>
  </numFmts>
  <fonts count="88">
    <font>
      <sz val="8"/>
      <name val="Verdana"/>
      <family val="2"/>
    </font>
    <font>
      <sz val="10"/>
      <name val="Arial"/>
      <family val="0"/>
    </font>
    <font>
      <b/>
      <i/>
      <sz val="8"/>
      <name val="Verdana"/>
      <family val="2"/>
    </font>
    <font>
      <sz val="11"/>
      <color indexed="17"/>
      <name val="Calibri"/>
      <family val="2"/>
    </font>
    <font>
      <b/>
      <sz val="10"/>
      <name val="Verdana"/>
      <family val="2"/>
    </font>
    <font>
      <i/>
      <sz val="8"/>
      <name val="Verdana"/>
      <family val="2"/>
    </font>
    <font>
      <b/>
      <sz val="8"/>
      <name val="Verdana"/>
      <family val="2"/>
    </font>
    <font>
      <sz val="8"/>
      <name val="Calibri Light"/>
      <family val="2"/>
    </font>
    <font>
      <sz val="9"/>
      <name val="Calibri Light"/>
      <family val="2"/>
    </font>
    <font>
      <vertAlign val="superscript"/>
      <sz val="8"/>
      <name val="Verdana"/>
      <family val="2"/>
    </font>
    <font>
      <sz val="8"/>
      <color indexed="53"/>
      <name val="Verdana"/>
      <family val="2"/>
    </font>
    <font>
      <u val="single"/>
      <sz val="8"/>
      <name val="Verdana"/>
      <family val="2"/>
    </font>
    <font>
      <i/>
      <sz val="8"/>
      <color indexed="8"/>
      <name val="Verdana"/>
      <family val="2"/>
    </font>
    <font>
      <sz val="12"/>
      <name val="Arial Narrow"/>
      <family val="2"/>
    </font>
    <font>
      <i/>
      <sz val="12"/>
      <name val="Arial Narrow"/>
      <family val="2"/>
    </font>
    <font>
      <b/>
      <i/>
      <sz val="12"/>
      <name val="Arial Narrow"/>
      <family val="2"/>
    </font>
    <font>
      <b/>
      <sz val="12"/>
      <name val="Arial Narrow"/>
      <family val="2"/>
    </font>
    <font>
      <b/>
      <sz val="16"/>
      <name val="Arial Narrow"/>
      <family val="2"/>
    </font>
    <font>
      <sz val="16"/>
      <name val="Arial Narrow"/>
      <family val="2"/>
    </font>
    <font>
      <sz val="14"/>
      <name val="Arial Narrow"/>
      <family val="2"/>
    </font>
    <font>
      <b/>
      <sz val="14"/>
      <name val="Arial Narrow"/>
      <family val="2"/>
    </font>
    <font>
      <b/>
      <sz val="9"/>
      <name val="Arial Narrow"/>
      <family val="2"/>
    </font>
    <font>
      <sz val="9"/>
      <name val="Arial Narrow"/>
      <family val="2"/>
    </font>
    <font>
      <b/>
      <i/>
      <sz val="9"/>
      <name val="Arial Narrow"/>
      <family val="2"/>
    </font>
    <font>
      <sz val="9"/>
      <color indexed="10"/>
      <name val="Arial Narrow"/>
      <family val="2"/>
    </font>
    <font>
      <i/>
      <sz val="9"/>
      <name val="Arial Narrow"/>
      <family val="2"/>
    </font>
    <font>
      <b/>
      <sz val="10"/>
      <name val="Arial Narrow"/>
      <family val="2"/>
    </font>
    <font>
      <b/>
      <i/>
      <sz val="10"/>
      <name val="Arial Narrow"/>
      <family val="2"/>
    </font>
    <font>
      <vertAlign val="superscript"/>
      <sz val="9"/>
      <name val="Arial Narrow"/>
      <family val="2"/>
    </font>
    <font>
      <sz val="10"/>
      <name val="Arial Narrow"/>
      <family val="2"/>
    </font>
    <font>
      <i/>
      <sz val="10"/>
      <name val="Arial Narrow"/>
      <family val="2"/>
    </font>
    <font>
      <vertAlign val="superscript"/>
      <sz val="10"/>
      <name val="Arial Narrow"/>
      <family val="2"/>
    </font>
    <font>
      <b/>
      <sz val="11"/>
      <name val="Arial Narrow"/>
      <family val="2"/>
    </font>
    <font>
      <sz val="11"/>
      <name val="Arial Narrow"/>
      <family val="2"/>
    </font>
    <font>
      <b/>
      <i/>
      <sz val="11"/>
      <name val="Arial Narrow"/>
      <family val="2"/>
    </font>
    <font>
      <vertAlign val="superscript"/>
      <sz val="11"/>
      <name val="Arial Narrow"/>
      <family val="2"/>
    </font>
    <font>
      <sz val="11"/>
      <color indexed="8"/>
      <name val="Calibri"/>
      <family val="2"/>
    </font>
    <font>
      <sz val="10"/>
      <color indexed="8"/>
      <name val="Arial Narrow"/>
      <family val="2"/>
    </font>
    <font>
      <b/>
      <sz val="10"/>
      <name val="Arial"/>
      <family val="2"/>
    </font>
    <font>
      <vertAlign val="superscript"/>
      <sz val="10"/>
      <name val="Arial"/>
      <family val="2"/>
    </font>
    <font>
      <sz val="10"/>
      <color indexed="12"/>
      <name val="Arial"/>
      <family val="2"/>
    </font>
    <font>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
      <color indexed="25"/>
      <name val="Verdana"/>
      <family val="2"/>
    </font>
    <font>
      <b/>
      <sz val="15"/>
      <color indexed="54"/>
      <name val="Calibri"/>
      <family val="2"/>
    </font>
    <font>
      <b/>
      <sz val="13"/>
      <color indexed="54"/>
      <name val="Calibri"/>
      <family val="2"/>
    </font>
    <font>
      <b/>
      <sz val="11"/>
      <color indexed="54"/>
      <name val="Calibri"/>
      <family val="2"/>
    </font>
    <font>
      <u val="single"/>
      <sz val="8"/>
      <color indexed="30"/>
      <name val="Verdana"/>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2"/>
      <color indexed="10"/>
      <name val="Arial Narrow"/>
      <family val="2"/>
    </font>
    <font>
      <sz val="14"/>
      <color indexed="10"/>
      <name val="Arial Narrow"/>
      <family val="2"/>
    </font>
    <font>
      <b/>
      <sz val="12"/>
      <color indexed="10"/>
      <name val="Arial Narrow"/>
      <family val="2"/>
    </font>
    <font>
      <sz val="10"/>
      <color indexed="10"/>
      <name val="Arial"/>
      <family val="2"/>
    </font>
    <font>
      <sz val="10"/>
      <color indexed="8"/>
      <name val="Arial"/>
      <family val="2"/>
    </font>
    <font>
      <sz val="11"/>
      <color theme="1"/>
      <name val="Calibri"/>
      <family val="2"/>
    </font>
    <font>
      <sz val="11"/>
      <color theme="0"/>
      <name val="Calibri"/>
      <family val="2"/>
    </font>
    <font>
      <sz val="11"/>
      <color rgb="FF006100"/>
      <name val="Calibri"/>
      <family val="2"/>
    </font>
    <font>
      <u val="single"/>
      <sz val="8"/>
      <color theme="10"/>
      <name val="Verdana"/>
      <family val="2"/>
    </font>
    <font>
      <b/>
      <sz val="11"/>
      <color rgb="FF3F3F3F"/>
      <name val="Calibri"/>
      <family val="2"/>
    </font>
    <font>
      <b/>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000000"/>
      <name val="Calibri"/>
      <family val="2"/>
    </font>
    <font>
      <sz val="11"/>
      <color rgb="FFFA7D00"/>
      <name val="Calibri"/>
      <family val="2"/>
    </font>
    <font>
      <u val="single"/>
      <sz val="8"/>
      <color theme="11"/>
      <name val="Verdana"/>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2"/>
      <color rgb="FFFF0000"/>
      <name val="Arial Narrow"/>
      <family val="2"/>
    </font>
    <font>
      <sz val="14"/>
      <color rgb="FFFF0000"/>
      <name val="Arial Narrow"/>
      <family val="2"/>
    </font>
    <font>
      <b/>
      <sz val="12"/>
      <color rgb="FFFF0000"/>
      <name val="Arial Narrow"/>
      <family val="2"/>
    </font>
    <font>
      <sz val="10"/>
      <color rgb="FFFF0000"/>
      <name val="Arial"/>
      <family val="2"/>
    </font>
    <font>
      <sz val="10"/>
      <color theme="1"/>
      <name val="Arial"/>
      <family val="2"/>
    </font>
    <font>
      <sz val="10"/>
      <color rgb="FF00000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2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indexed="27"/>
        <bgColor indexed="64"/>
      </patternFill>
    </fill>
    <fill>
      <patternFill patternType="solid">
        <fgColor indexed="26"/>
        <bgColor indexed="64"/>
      </patternFill>
    </fill>
    <fill>
      <patternFill patternType="solid">
        <fgColor rgb="FFFFCC99"/>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1499900072813034"/>
        <bgColor indexed="64"/>
      </patternFill>
    </fill>
  </fills>
  <borders count="42">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style="thin">
        <color indexed="8"/>
      </top>
      <bottom style="double">
        <color indexed="8"/>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8"/>
      </top>
      <bottom style="thin">
        <color indexed="8"/>
      </bottom>
    </border>
    <border>
      <left>
        <color indexed="63"/>
      </left>
      <right>
        <color indexed="63"/>
      </right>
      <top style="thin">
        <color theme="4"/>
      </top>
      <bottom style="double">
        <color theme="4"/>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color indexed="63"/>
      </top>
      <bottom style="thin"/>
    </border>
    <border>
      <left>
        <color indexed="63"/>
      </left>
      <right>
        <color indexed="63"/>
      </right>
      <top style="dashed"/>
      <bottom style="dashed"/>
    </border>
    <border>
      <left style="thin"/>
      <right style="thin"/>
      <top>
        <color indexed="63"/>
      </top>
      <bottom>
        <color indexed="63"/>
      </bottom>
    </border>
    <border>
      <left style="thin"/>
      <right style="thin"/>
      <top>
        <color indexed="63"/>
      </top>
      <bottom style="dashed"/>
    </border>
    <border>
      <left>
        <color indexed="63"/>
      </left>
      <right>
        <color indexed="63"/>
      </right>
      <top style="double"/>
      <bottom style="double"/>
    </border>
    <border>
      <left>
        <color indexed="63"/>
      </left>
      <right style="double"/>
      <top style="double"/>
      <bottom style="double"/>
    </border>
    <border>
      <left style="thin"/>
      <right>
        <color indexed="63"/>
      </right>
      <top style="thin"/>
      <bottom style="thin"/>
    </border>
    <border>
      <left style="thin"/>
      <right style="thin"/>
      <top style="thin"/>
      <bottom style="thin"/>
    </border>
    <border>
      <left>
        <color indexed="63"/>
      </left>
      <right>
        <color indexed="63"/>
      </right>
      <top>
        <color indexed="63"/>
      </top>
      <bottom style="dashed"/>
    </border>
    <border>
      <left style="double">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double">
        <color indexed="8"/>
      </right>
      <top style="double">
        <color indexed="8"/>
      </top>
      <bottom style="double">
        <color indexed="8"/>
      </bottom>
    </border>
    <border>
      <left style="thin"/>
      <right style="thin"/>
      <top>
        <color indexed="63"/>
      </top>
      <bottom style="medium"/>
    </border>
    <border>
      <left>
        <color indexed="63"/>
      </left>
      <right>
        <color indexed="63"/>
      </right>
      <top style="thin"/>
      <bottom style="thin"/>
    </border>
    <border>
      <left style="thin"/>
      <right style="thin"/>
      <top style="thin"/>
      <bottom>
        <color indexed="63"/>
      </bottom>
    </border>
    <border>
      <left style="double"/>
      <right>
        <color indexed="63"/>
      </right>
      <top style="double"/>
      <bottom style="double"/>
    </border>
    <border>
      <left>
        <color indexed="63"/>
      </left>
      <right>
        <color indexed="63"/>
      </right>
      <top>
        <color indexed="63"/>
      </top>
      <bottom style="medium"/>
    </border>
    <border>
      <left style="thin"/>
      <right style="thin"/>
      <top style="dashed"/>
      <bottom style="dashed"/>
    </border>
    <border>
      <left style="thin"/>
      <right style="thin"/>
      <top>
        <color indexed="63"/>
      </top>
      <bottom style="dotted"/>
    </border>
    <border>
      <left>
        <color indexed="63"/>
      </left>
      <right>
        <color indexed="63"/>
      </right>
      <top>
        <color indexed="63"/>
      </top>
      <bottom style="dotted"/>
    </border>
    <border>
      <left>
        <color indexed="63"/>
      </left>
      <right>
        <color indexed="63"/>
      </right>
      <top style="hair"/>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style="thin"/>
      <top>
        <color indexed="63"/>
      </top>
      <bottom>
        <color indexed="63"/>
      </bottom>
    </border>
    <border>
      <left style="thin"/>
      <right style="thin"/>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style="thin"/>
      <top>
        <color indexed="63"/>
      </top>
      <bottom style="dashed"/>
    </border>
  </borders>
  <cellStyleXfs count="89">
    <xf numFmtId="0" fontId="0" fillId="0" borderId="0">
      <alignment horizontal="left" vertical="top"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0" fillId="20" borderId="1" applyNumberFormat="0" applyFont="0" applyAlignment="0" applyProtection="0"/>
    <xf numFmtId="0" fontId="2" fillId="0" borderId="0" applyBorder="0" applyProtection="0">
      <alignment vertical="top"/>
    </xf>
    <xf numFmtId="0" fontId="0" fillId="0" borderId="0" applyNumberFormat="0" applyBorder="0" applyProtection="0">
      <alignment horizontal="left" vertical="top" wrapText="1"/>
    </xf>
    <xf numFmtId="166" fontId="0" fillId="0" borderId="0" applyBorder="0" applyProtection="0">
      <alignment horizontal="right" vertical="top" wrapText="1"/>
    </xf>
    <xf numFmtId="167" fontId="0" fillId="0" borderId="0" applyBorder="0" applyProtection="0">
      <alignment vertical="top"/>
    </xf>
    <xf numFmtId="175" fontId="1" fillId="0" borderId="0" applyFill="0" applyBorder="0" applyAlignment="0" applyProtection="0"/>
    <xf numFmtId="175" fontId="1" fillId="0" borderId="0" applyFill="0" applyBorder="0" applyAlignment="0" applyProtection="0"/>
    <xf numFmtId="0" fontId="65" fillId="21" borderId="0" applyNumberFormat="0" applyBorder="0" applyAlignment="0" applyProtection="0"/>
    <xf numFmtId="0" fontId="3" fillId="22" borderId="0" applyBorder="0" applyProtection="0">
      <alignment vertical="top"/>
    </xf>
    <xf numFmtId="4" fontId="4" fillId="23" borderId="2" applyProtection="0">
      <alignment horizontal="left" vertical="top"/>
    </xf>
    <xf numFmtId="0" fontId="66" fillId="0" borderId="0" applyNumberFormat="0" applyFill="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5" fillId="0" borderId="0" applyBorder="0" applyProtection="0">
      <alignment horizontal="left" vertical="top" indent="1"/>
    </xf>
    <xf numFmtId="0" fontId="67" fillId="30" borderId="3" applyNumberFormat="0" applyAlignment="0" applyProtection="0"/>
    <xf numFmtId="0" fontId="68" fillId="30" borderId="4" applyNumberFormat="0" applyAlignment="0" applyProtection="0"/>
    <xf numFmtId="0" fontId="0" fillId="0" borderId="0" applyNumberFormat="0" applyBorder="0" applyProtection="0">
      <alignment horizontal="right" vertical="top" wrapText="1"/>
    </xf>
    <xf numFmtId="0" fontId="69" fillId="31" borderId="0" applyNumberFormat="0" applyBorder="0" applyAlignment="0" applyProtection="0"/>
    <xf numFmtId="4" fontId="4" fillId="23" borderId="2" applyProtection="0">
      <alignment horizontal="left" vertical="top"/>
    </xf>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2" fillId="0" borderId="0" applyNumberFormat="0" applyBorder="0" applyProtection="0">
      <alignment horizontal="left" vertical="top" wrapText="1"/>
    </xf>
    <xf numFmtId="0" fontId="73" fillId="32" borderId="0" applyNumberFormat="0" applyBorder="0" applyAlignment="0" applyProtection="0"/>
    <xf numFmtId="0" fontId="1" fillId="0" borderId="0">
      <alignment/>
      <protection/>
    </xf>
    <xf numFmtId="0" fontId="36" fillId="0" borderId="0">
      <alignment/>
      <protection/>
    </xf>
    <xf numFmtId="0" fontId="1" fillId="0" borderId="0">
      <alignment/>
      <protection/>
    </xf>
    <xf numFmtId="0" fontId="74" fillId="0" borderId="0">
      <alignment/>
      <protection/>
    </xf>
    <xf numFmtId="0" fontId="36" fillId="0" borderId="0">
      <alignment/>
      <protection/>
    </xf>
    <xf numFmtId="0" fontId="1" fillId="0" borderId="0">
      <alignment/>
      <protection/>
    </xf>
    <xf numFmtId="0" fontId="63" fillId="0" borderId="0">
      <alignment/>
      <protection/>
    </xf>
    <xf numFmtId="0" fontId="1" fillId="0" borderId="0">
      <alignment/>
      <protection/>
    </xf>
    <xf numFmtId="0" fontId="1" fillId="0" borderId="0" applyNumberFormat="0" applyFont="0" applyFill="0" applyBorder="0" applyAlignment="0" applyProtection="0"/>
    <xf numFmtId="0" fontId="0" fillId="0" borderId="0" applyNumberFormat="0" applyBorder="0" applyProtection="0">
      <alignment horizontal="left" vertical="top" wrapText="1"/>
    </xf>
    <xf numFmtId="0" fontId="5" fillId="0" borderId="0" applyNumberFormat="0" applyBorder="0" applyProtection="0">
      <alignment horizontal="left" vertical="top" wrapText="1" indent="2"/>
    </xf>
    <xf numFmtId="9" fontId="1" fillId="0" borderId="0" applyFill="0" applyBorder="0" applyAlignment="0" applyProtection="0"/>
    <xf numFmtId="0" fontId="75" fillId="0" borderId="8" applyNumberFormat="0" applyFill="0" applyAlignment="0" applyProtection="0"/>
    <xf numFmtId="0" fontId="76" fillId="0" borderId="0" applyNumberFormat="0" applyFill="0" applyBorder="0" applyAlignment="0" applyProtection="0"/>
    <xf numFmtId="0" fontId="77" fillId="33" borderId="9" applyNumberFormat="0" applyAlignment="0" applyProtection="0"/>
    <xf numFmtId="1" fontId="0" fillId="0" borderId="0" applyBorder="0" applyProtection="0">
      <alignment horizontal="right" vertical="top" wrapText="1"/>
    </xf>
    <xf numFmtId="4" fontId="6" fillId="34" borderId="10" applyProtection="0">
      <alignment vertical="top"/>
    </xf>
    <xf numFmtId="4" fontId="0" fillId="0" borderId="0" applyBorder="0" applyProtection="0">
      <alignment horizontal="right"/>
    </xf>
    <xf numFmtId="0" fontId="78" fillId="0" borderId="0" applyNumberFormat="0" applyFill="0" applyBorder="0" applyAlignment="0" applyProtection="0"/>
    <xf numFmtId="0" fontId="79" fillId="0" borderId="0" applyNumberFormat="0" applyFill="0" applyBorder="0" applyAlignment="0" applyProtection="0"/>
    <xf numFmtId="4" fontId="6" fillId="35" borderId="10">
      <alignment vertical="top"/>
      <protection/>
    </xf>
    <xf numFmtId="0" fontId="80" fillId="0" borderId="11" applyNumberFormat="0" applyFill="0" applyAlignment="0" applyProtection="0"/>
    <xf numFmtId="0" fontId="81" fillId="36" borderId="4" applyNumberFormat="0" applyAlignment="0" applyProtection="0"/>
    <xf numFmtId="44" fontId="1" fillId="0" borderId="0" applyFill="0" applyBorder="0" applyAlignment="0" applyProtection="0"/>
    <xf numFmtId="42" fontId="1" fillId="0" borderId="0" applyFill="0" applyBorder="0" applyAlignment="0" applyProtection="0"/>
    <xf numFmtId="165" fontId="1" fillId="0" borderId="0" applyFill="0" applyBorder="0" applyAlignment="0" applyProtection="0"/>
    <xf numFmtId="164" fontId="1" fillId="0" borderId="0" applyFill="0" applyBorder="0" applyAlignment="0" applyProtection="0"/>
  </cellStyleXfs>
  <cellXfs count="505">
    <xf numFmtId="0" fontId="0" fillId="0" borderId="0" xfId="0" applyAlignment="1">
      <alignment horizontal="left" vertical="top" wrapText="1"/>
    </xf>
    <xf numFmtId="1" fontId="7" fillId="0" borderId="0" xfId="0" applyNumberFormat="1" applyFont="1" applyFill="1" applyBorder="1" applyAlignment="1" applyProtection="1">
      <alignment horizontal="center" vertical="top" wrapText="1"/>
      <protection/>
    </xf>
    <xf numFmtId="1" fontId="7" fillId="0" borderId="0" xfId="0" applyNumberFormat="1" applyFont="1" applyFill="1" applyBorder="1" applyAlignment="1" applyProtection="1">
      <alignment horizontal="right" vertical="top" wrapText="1"/>
      <protection/>
    </xf>
    <xf numFmtId="49" fontId="7" fillId="0" borderId="0" xfId="0" applyNumberFormat="1" applyFont="1" applyFill="1" applyBorder="1" applyAlignment="1" applyProtection="1">
      <alignment horizontal="left" wrapText="1" indent="1"/>
      <protection/>
    </xf>
    <xf numFmtId="2" fontId="7" fillId="0" borderId="0" xfId="0" applyNumberFormat="1" applyFont="1" applyFill="1" applyBorder="1" applyAlignment="1" applyProtection="1">
      <alignment horizontal="right" wrapText="1"/>
      <protection/>
    </xf>
    <xf numFmtId="4" fontId="7" fillId="0" borderId="0" xfId="0" applyNumberFormat="1" applyFont="1" applyFill="1" applyBorder="1" applyAlignment="1" applyProtection="1">
      <alignment horizontal="right"/>
      <protection/>
    </xf>
    <xf numFmtId="0" fontId="7" fillId="0" borderId="0" xfId="0" applyFont="1" applyAlignment="1">
      <alignment horizontal="left" vertical="top" wrapText="1"/>
    </xf>
    <xf numFmtId="0" fontId="7" fillId="0" borderId="0" xfId="0" applyNumberFormat="1" applyFont="1" applyAlignment="1">
      <alignment vertical="center"/>
    </xf>
    <xf numFmtId="0" fontId="8" fillId="0" borderId="0" xfId="0" applyFont="1" applyFill="1" applyBorder="1" applyAlignment="1" applyProtection="1">
      <alignment/>
      <protection/>
    </xf>
    <xf numFmtId="0" fontId="7" fillId="0" borderId="0" xfId="0" applyFont="1" applyFill="1" applyBorder="1" applyAlignment="1" applyProtection="1">
      <alignment/>
      <protection/>
    </xf>
    <xf numFmtId="1" fontId="0" fillId="0" borderId="0" xfId="0" applyNumberFormat="1" applyBorder="1" applyAlignment="1" applyProtection="1">
      <alignment horizontal="right" vertical="top" wrapText="1"/>
      <protection/>
    </xf>
    <xf numFmtId="3" fontId="0" fillId="0" borderId="0" xfId="0" applyNumberFormat="1" applyBorder="1" applyAlignment="1" applyProtection="1">
      <alignment horizontal="left" vertical="top" wrapText="1"/>
      <protection/>
    </xf>
    <xf numFmtId="49" fontId="0" fillId="0" borderId="0" xfId="0" applyNumberFormat="1" applyBorder="1" applyAlignment="1" applyProtection="1">
      <alignment horizontal="left" vertical="top" wrapText="1"/>
      <protection/>
    </xf>
    <xf numFmtId="2" fontId="0" fillId="0" borderId="0" xfId="0" applyNumberFormat="1" applyBorder="1" applyAlignment="1" applyProtection="1">
      <alignment horizontal="right" vertical="top" wrapText="1"/>
      <protection/>
    </xf>
    <xf numFmtId="4" fontId="0" fillId="0" borderId="0" xfId="0" applyNumberFormat="1" applyBorder="1" applyAlignment="1" applyProtection="1">
      <alignment horizontal="right" vertical="top" wrapText="1"/>
      <protection/>
    </xf>
    <xf numFmtId="4" fontId="0" fillId="0" borderId="0" xfId="0" applyNumberFormat="1" applyBorder="1" applyAlignment="1" applyProtection="1">
      <alignment horizontal="right" vertical="top"/>
      <protection/>
    </xf>
    <xf numFmtId="49" fontId="6" fillId="0" borderId="0" xfId="0" applyNumberFormat="1" applyFont="1" applyAlignment="1" applyProtection="1">
      <alignment horizontal="right" vertical="top"/>
      <protection/>
    </xf>
    <xf numFmtId="3" fontId="0" fillId="0" borderId="0" xfId="0" applyNumberFormat="1" applyAlignment="1" applyProtection="1">
      <alignment horizontal="left" vertical="top"/>
      <protection/>
    </xf>
    <xf numFmtId="49" fontId="6" fillId="0" borderId="0" xfId="0" applyNumberFormat="1" applyFont="1" applyAlignment="1" applyProtection="1">
      <alignment horizontal="left" vertical="top"/>
      <protection/>
    </xf>
    <xf numFmtId="2" fontId="0" fillId="0" borderId="0" xfId="0" applyNumberFormat="1" applyAlignment="1" applyProtection="1">
      <alignment horizontal="right" vertical="top"/>
      <protection/>
    </xf>
    <xf numFmtId="4" fontId="0" fillId="0" borderId="0" xfId="0" applyNumberFormat="1" applyAlignment="1" applyProtection="1">
      <alignment horizontal="right" vertical="top"/>
      <protection/>
    </xf>
    <xf numFmtId="0" fontId="0" fillId="0" borderId="0" xfId="0" applyBorder="1" applyAlignment="1" applyProtection="1">
      <alignment horizontal="right" vertical="top" wrapText="1"/>
      <protection/>
    </xf>
    <xf numFmtId="0" fontId="0" fillId="0" borderId="0" xfId="0" applyBorder="1" applyAlignment="1" applyProtection="1">
      <alignment horizontal="left" vertical="top" wrapText="1"/>
      <protection/>
    </xf>
    <xf numFmtId="0" fontId="0" fillId="0" borderId="0" xfId="0" applyBorder="1" applyAlignment="1" applyProtection="1">
      <alignment horizontal="right" vertical="top"/>
      <protection/>
    </xf>
    <xf numFmtId="0" fontId="0" fillId="0" borderId="10" xfId="0" applyBorder="1" applyAlignment="1" applyProtection="1">
      <alignment horizontal="left" vertical="top" wrapText="1"/>
      <protection/>
    </xf>
    <xf numFmtId="0" fontId="6" fillId="0" borderId="10" xfId="0" applyFont="1" applyBorder="1" applyAlignment="1" applyProtection="1">
      <alignment horizontal="left" vertical="top" wrapText="1"/>
      <protection/>
    </xf>
    <xf numFmtId="0" fontId="0" fillId="0" borderId="0" xfId="0" applyBorder="1" applyAlignment="1" applyProtection="1">
      <alignment vertical="top" indent="1"/>
      <protection/>
    </xf>
    <xf numFmtId="0" fontId="2" fillId="0" borderId="0" xfId="0" applyFont="1" applyBorder="1" applyAlignment="1" applyProtection="1">
      <alignment vertical="top" wrapText="1"/>
      <protection/>
    </xf>
    <xf numFmtId="0" fontId="0" fillId="0" borderId="0" xfId="0" applyBorder="1" applyAlignment="1" applyProtection="1">
      <alignment horizontal="left" vertical="top" wrapText="1"/>
      <protection/>
    </xf>
    <xf numFmtId="0" fontId="0" fillId="0" borderId="0" xfId="0" applyBorder="1" applyAlignment="1" applyProtection="1">
      <alignment horizontal="right" vertical="top" wrapText="1" indent="1"/>
      <protection/>
    </xf>
    <xf numFmtId="0" fontId="0" fillId="0" borderId="0" xfId="0" applyFont="1" applyBorder="1" applyAlignment="1" applyProtection="1">
      <alignment vertical="top" wrapText="1"/>
      <protection/>
    </xf>
    <xf numFmtId="0" fontId="0" fillId="0" borderId="0" xfId="0" applyFont="1" applyBorder="1" applyAlignment="1" applyProtection="1">
      <alignment horizontal="right" vertical="top" wrapText="1"/>
      <protection/>
    </xf>
    <xf numFmtId="0" fontId="10" fillId="0" borderId="0" xfId="0" applyFont="1" applyBorder="1" applyAlignment="1" applyProtection="1">
      <alignment horizontal="left" vertical="top" wrapText="1"/>
      <protection/>
    </xf>
    <xf numFmtId="0" fontId="10" fillId="0" borderId="0" xfId="0" applyFont="1" applyBorder="1" applyAlignment="1" applyProtection="1">
      <alignment horizontal="right" vertical="top"/>
      <protection/>
    </xf>
    <xf numFmtId="0" fontId="10" fillId="0" borderId="0" xfId="0" applyFont="1" applyBorder="1" applyAlignment="1" applyProtection="1">
      <alignment horizontal="right" vertical="top" wrapText="1" indent="1"/>
      <protection/>
    </xf>
    <xf numFmtId="0" fontId="10" fillId="0" borderId="0" xfId="0" applyFont="1" applyBorder="1" applyAlignment="1" applyProtection="1">
      <alignment horizontal="left" vertical="top" wrapText="1"/>
      <protection/>
    </xf>
    <xf numFmtId="0" fontId="10" fillId="0" borderId="0" xfId="0" applyFont="1" applyBorder="1" applyAlignment="1" applyProtection="1">
      <alignment horizontal="right" vertical="top" wrapText="1"/>
      <protection/>
    </xf>
    <xf numFmtId="0" fontId="11" fillId="0" borderId="0" xfId="0" applyFont="1" applyAlignment="1">
      <alignment horizontal="left" vertical="top" wrapText="1"/>
    </xf>
    <xf numFmtId="0" fontId="5" fillId="0" borderId="0" xfId="0" applyFont="1" applyBorder="1" applyAlignment="1" applyProtection="1">
      <alignment horizontal="left" vertical="top" wrapText="1" indent="1"/>
      <protection/>
    </xf>
    <xf numFmtId="3" fontId="0" fillId="0" borderId="10" xfId="0" applyNumberFormat="1" applyBorder="1" applyAlignment="1" applyProtection="1">
      <alignment horizontal="left" vertical="top" wrapText="1"/>
      <protection/>
    </xf>
    <xf numFmtId="0" fontId="13" fillId="0" borderId="0" xfId="62" applyFont="1">
      <alignment/>
      <protection/>
    </xf>
    <xf numFmtId="0" fontId="13" fillId="0" borderId="0" xfId="62" applyFont="1" applyAlignment="1">
      <alignment horizontal="center" vertical="top"/>
      <protection/>
    </xf>
    <xf numFmtId="0" fontId="82" fillId="0" borderId="0" xfId="62" applyFont="1">
      <alignment/>
      <protection/>
    </xf>
    <xf numFmtId="4" fontId="13" fillId="0" borderId="0" xfId="62" applyNumberFormat="1" applyFont="1">
      <alignment/>
      <protection/>
    </xf>
    <xf numFmtId="0" fontId="13" fillId="37" borderId="0" xfId="62" applyFont="1" applyFill="1">
      <alignment/>
      <protection/>
    </xf>
    <xf numFmtId="0" fontId="13" fillId="0" borderId="12" xfId="62" applyFont="1" applyBorder="1">
      <alignment/>
      <protection/>
    </xf>
    <xf numFmtId="0" fontId="13" fillId="0" borderId="13" xfId="62" applyFont="1" applyBorder="1">
      <alignment/>
      <protection/>
    </xf>
    <xf numFmtId="0" fontId="19" fillId="0" borderId="0" xfId="62" applyFont="1">
      <alignment/>
      <protection/>
    </xf>
    <xf numFmtId="0" fontId="83" fillId="0" borderId="0" xfId="62" applyFont="1">
      <alignment/>
      <protection/>
    </xf>
    <xf numFmtId="0" fontId="13" fillId="38" borderId="0" xfId="62" applyFont="1" applyFill="1">
      <alignment/>
      <protection/>
    </xf>
    <xf numFmtId="0" fontId="16" fillId="0" borderId="0" xfId="62" applyFont="1" applyAlignment="1">
      <alignment horizontal="center"/>
      <protection/>
    </xf>
    <xf numFmtId="0" fontId="13" fillId="37" borderId="0" xfId="62" applyFont="1" applyFill="1" applyAlignment="1">
      <alignment horizontal="center" vertical="top"/>
      <protection/>
    </xf>
    <xf numFmtId="0" fontId="16" fillId="0" borderId="0" xfId="62" applyFont="1">
      <alignment/>
      <protection/>
    </xf>
    <xf numFmtId="0" fontId="20" fillId="0" borderId="0" xfId="62" applyFont="1" applyAlignment="1" quotePrefix="1">
      <alignment horizontal="center" vertical="top"/>
      <protection/>
    </xf>
    <xf numFmtId="0" fontId="20" fillId="0" borderId="0" xfId="62" applyFont="1" applyAlignment="1">
      <alignment horizontal="left"/>
      <protection/>
    </xf>
    <xf numFmtId="0" fontId="20" fillId="0" borderId="0" xfId="62" applyFont="1" applyAlignment="1">
      <alignment horizontal="right"/>
      <protection/>
    </xf>
    <xf numFmtId="4" fontId="16" fillId="0" borderId="0" xfId="62" applyNumberFormat="1" applyFont="1" applyAlignment="1" quotePrefix="1">
      <alignment horizontal="right"/>
      <protection/>
    </xf>
    <xf numFmtId="0" fontId="20" fillId="0" borderId="0" xfId="62" applyFont="1">
      <alignment/>
      <protection/>
    </xf>
    <xf numFmtId="4" fontId="20" fillId="0" borderId="0" xfId="62" applyNumberFormat="1" applyFont="1" applyAlignment="1">
      <alignment horizontal="right"/>
      <protection/>
    </xf>
    <xf numFmtId="0" fontId="19" fillId="37" borderId="0" xfId="62" applyFont="1" applyFill="1">
      <alignment/>
      <protection/>
    </xf>
    <xf numFmtId="0" fontId="20" fillId="37" borderId="0" xfId="62" applyFont="1" applyFill="1">
      <alignment/>
      <protection/>
    </xf>
    <xf numFmtId="4" fontId="20" fillId="37" borderId="14" xfId="62" applyNumberFormat="1" applyFont="1" applyFill="1" applyBorder="1" applyAlignment="1" quotePrefix="1">
      <alignment horizontal="right"/>
      <protection/>
    </xf>
    <xf numFmtId="0" fontId="20" fillId="0" borderId="0" xfId="62" applyFont="1" applyAlignment="1" quotePrefix="1">
      <alignment horizontal="left"/>
      <protection/>
    </xf>
    <xf numFmtId="4" fontId="20" fillId="0" borderId="0" xfId="62" applyNumberFormat="1" applyFont="1" applyAlignment="1" quotePrefix="1">
      <alignment horizontal="right"/>
      <protection/>
    </xf>
    <xf numFmtId="0" fontId="19" fillId="0" borderId="0" xfId="62" applyFont="1" applyAlignment="1">
      <alignment horizontal="center" vertical="top"/>
      <protection/>
    </xf>
    <xf numFmtId="4" fontId="19" fillId="0" borderId="0" xfId="62" applyNumberFormat="1" applyFont="1">
      <alignment/>
      <protection/>
    </xf>
    <xf numFmtId="0" fontId="84" fillId="0" borderId="0" xfId="62" applyFont="1">
      <alignment/>
      <protection/>
    </xf>
    <xf numFmtId="0" fontId="84" fillId="0" borderId="0" xfId="62" applyFont="1" applyAlignment="1">
      <alignment horizontal="center"/>
      <protection/>
    </xf>
    <xf numFmtId="0" fontId="82" fillId="0" borderId="12" xfId="62" applyFont="1" applyBorder="1">
      <alignment/>
      <protection/>
    </xf>
    <xf numFmtId="4" fontId="13" fillId="0" borderId="12" xfId="62" applyNumberFormat="1" applyFont="1" applyBorder="1">
      <alignment/>
      <protection/>
    </xf>
    <xf numFmtId="0" fontId="16" fillId="0" borderId="0" xfId="62" applyFont="1" applyAlignment="1">
      <alignment horizontal="left"/>
      <protection/>
    </xf>
    <xf numFmtId="4" fontId="16" fillId="0" borderId="15" xfId="62" applyNumberFormat="1" applyFont="1" applyBorder="1" applyAlignment="1" quotePrefix="1">
      <alignment horizontal="right"/>
      <protection/>
    </xf>
    <xf numFmtId="0" fontId="22" fillId="0" borderId="0" xfId="0" applyFont="1" applyAlignment="1">
      <alignment horizontal="left" vertical="top" wrapText="1"/>
    </xf>
    <xf numFmtId="0" fontId="22" fillId="0" borderId="0" xfId="0" applyFont="1" applyBorder="1" applyAlignment="1" applyProtection="1">
      <alignment horizontal="right" vertical="top" wrapText="1"/>
      <protection/>
    </xf>
    <xf numFmtId="3" fontId="22" fillId="0" borderId="0" xfId="0" applyNumberFormat="1" applyFont="1" applyBorder="1" applyAlignment="1" applyProtection="1">
      <alignment horizontal="left" vertical="top" wrapText="1"/>
      <protection/>
    </xf>
    <xf numFmtId="0" fontId="22" fillId="0" borderId="0" xfId="0" applyFont="1" applyBorder="1" applyAlignment="1" applyProtection="1">
      <alignment horizontal="justify" vertical="top" wrapText="1"/>
      <protection/>
    </xf>
    <xf numFmtId="0" fontId="22" fillId="0" borderId="0" xfId="0" applyFont="1" applyBorder="1" applyAlignment="1" applyProtection="1">
      <alignment horizontal="right" vertical="top"/>
      <protection/>
    </xf>
    <xf numFmtId="0" fontId="22" fillId="0" borderId="0" xfId="0" applyNumberFormat="1" applyFont="1" applyAlignment="1" applyProtection="1">
      <alignment horizontal="right" vertical="top" wrapText="1"/>
      <protection/>
    </xf>
    <xf numFmtId="3" fontId="22" fillId="0" borderId="0" xfId="0" applyNumberFormat="1" applyFont="1" applyAlignment="1" applyProtection="1">
      <alignment horizontal="left" vertical="top" wrapText="1"/>
      <protection/>
    </xf>
    <xf numFmtId="0" fontId="23" fillId="0" borderId="0" xfId="34" applyNumberFormat="1" applyFont="1" applyFill="1" applyBorder="1" applyAlignment="1" applyProtection="1">
      <alignment horizontal="justify" vertical="top" wrapText="1"/>
      <protection/>
    </xf>
    <xf numFmtId="0" fontId="22" fillId="0" borderId="0" xfId="0" applyNumberFormat="1" applyFont="1" applyFill="1" applyAlignment="1">
      <alignment horizontal="center" vertical="center" wrapText="1"/>
    </xf>
    <xf numFmtId="2" fontId="22" fillId="0" borderId="0" xfId="0" applyNumberFormat="1" applyFont="1" applyFill="1" applyAlignment="1">
      <alignment horizontal="center" vertical="center" wrapText="1"/>
    </xf>
    <xf numFmtId="0" fontId="22" fillId="0" borderId="0" xfId="0" applyNumberFormat="1" applyFont="1" applyFill="1" applyAlignment="1">
      <alignment horizontal="right" vertical="center" wrapText="1"/>
    </xf>
    <xf numFmtId="0" fontId="22" fillId="0" borderId="0" xfId="0" applyNumberFormat="1" applyFont="1" applyFill="1" applyAlignment="1">
      <alignment horizontal="left" vertical="center" wrapText="1"/>
    </xf>
    <xf numFmtId="0" fontId="22" fillId="0" borderId="0" xfId="0" applyNumberFormat="1" applyFont="1" applyAlignment="1">
      <alignment horizontal="left" vertical="top" wrapText="1"/>
    </xf>
    <xf numFmtId="0" fontId="22" fillId="0" borderId="0" xfId="0" applyNumberFormat="1" applyFont="1" applyAlignment="1" applyProtection="1">
      <alignment vertical="top" wrapText="1"/>
      <protection/>
    </xf>
    <xf numFmtId="0" fontId="24" fillId="0" borderId="0" xfId="0" applyNumberFormat="1" applyFont="1" applyAlignment="1" applyProtection="1">
      <alignment horizontal="right" vertical="top" wrapText="1"/>
      <protection/>
    </xf>
    <xf numFmtId="0" fontId="22" fillId="0" borderId="0" xfId="0" applyNumberFormat="1" applyFont="1" applyAlignment="1" applyProtection="1">
      <alignment horizontal="justify" vertical="top" wrapText="1"/>
      <protection/>
    </xf>
    <xf numFmtId="0" fontId="22" fillId="0" borderId="0" xfId="0" applyNumberFormat="1" applyFont="1" applyAlignment="1" applyProtection="1">
      <alignment horizontal="left" vertical="top" wrapText="1"/>
      <protection/>
    </xf>
    <xf numFmtId="0" fontId="22" fillId="0" borderId="0" xfId="0" applyFont="1" applyBorder="1" applyAlignment="1" applyProtection="1">
      <alignment vertical="top" wrapText="1"/>
      <protection/>
    </xf>
    <xf numFmtId="0" fontId="22" fillId="0" borderId="0" xfId="41" applyNumberFormat="1" applyFont="1" applyFill="1" applyBorder="1" applyAlignment="1" applyProtection="1">
      <alignment horizontal="justify" vertical="center" wrapText="1"/>
      <protection/>
    </xf>
    <xf numFmtId="0" fontId="22" fillId="0" borderId="0" xfId="41" applyNumberFormat="1" applyFont="1" applyFill="1" applyBorder="1" applyAlignment="1" applyProtection="1">
      <alignment horizontal="left" vertical="center" wrapText="1"/>
      <protection/>
    </xf>
    <xf numFmtId="167" fontId="22" fillId="0" borderId="0" xfId="37" applyFont="1" applyFill="1" applyBorder="1" applyAlignment="1" applyProtection="1">
      <alignment horizontal="left" vertical="center" wrapText="1"/>
      <protection/>
    </xf>
    <xf numFmtId="168" fontId="22" fillId="0" borderId="0" xfId="41" applyNumberFormat="1" applyFont="1" applyFill="1" applyBorder="1" applyAlignment="1" applyProtection="1">
      <alignment horizontal="justify" vertical="center" wrapText="1"/>
      <protection/>
    </xf>
    <xf numFmtId="168" fontId="22" fillId="0" borderId="0" xfId="41" applyNumberFormat="1" applyFont="1" applyFill="1" applyBorder="1" applyAlignment="1" applyProtection="1">
      <alignment horizontal="left" vertical="center" wrapText="1"/>
      <protection/>
    </xf>
    <xf numFmtId="2" fontId="22" fillId="0" borderId="0" xfId="0" applyNumberFormat="1" applyFont="1" applyAlignment="1" applyProtection="1">
      <alignment horizontal="right" vertical="top" wrapText="1"/>
      <protection/>
    </xf>
    <xf numFmtId="4" fontId="22" fillId="0" borderId="0" xfId="0" applyNumberFormat="1" applyFont="1" applyAlignment="1" applyProtection="1">
      <alignment horizontal="right" vertical="top" wrapText="1"/>
      <protection/>
    </xf>
    <xf numFmtId="4" fontId="22" fillId="0" borderId="0" xfId="0" applyNumberFormat="1" applyFont="1" applyAlignment="1" applyProtection="1">
      <alignment horizontal="right" vertical="top"/>
      <protection/>
    </xf>
    <xf numFmtId="1" fontId="22" fillId="0" borderId="0" xfId="0" applyNumberFormat="1" applyFont="1" applyAlignment="1" applyProtection="1">
      <alignment horizontal="right" vertical="top" wrapText="1"/>
      <protection/>
    </xf>
    <xf numFmtId="49" fontId="22" fillId="0" borderId="0" xfId="0" applyNumberFormat="1" applyFont="1" applyAlignment="1" applyProtection="1">
      <alignment horizontal="justify" vertical="top" wrapText="1"/>
      <protection/>
    </xf>
    <xf numFmtId="1" fontId="22" fillId="0" borderId="0" xfId="0" applyNumberFormat="1" applyFont="1" applyFill="1" applyBorder="1" applyAlignment="1" applyProtection="1">
      <alignment horizontal="center" vertical="top" wrapText="1"/>
      <protection/>
    </xf>
    <xf numFmtId="0" fontId="22" fillId="0" borderId="0" xfId="0" applyNumberFormat="1" applyFont="1" applyFill="1" applyAlignment="1" applyProtection="1">
      <alignment horizontal="justify" vertical="top" wrapText="1"/>
      <protection/>
    </xf>
    <xf numFmtId="1" fontId="22" fillId="0" borderId="0" xfId="0" applyNumberFormat="1" applyFont="1" applyBorder="1" applyAlignment="1" applyProtection="1">
      <alignment horizontal="right" vertical="top" wrapText="1"/>
      <protection/>
    </xf>
    <xf numFmtId="49" fontId="22" fillId="0" borderId="0" xfId="0" applyNumberFormat="1" applyFont="1" applyBorder="1" applyAlignment="1" applyProtection="1">
      <alignment horizontal="justify" vertical="top" wrapText="1"/>
      <protection/>
    </xf>
    <xf numFmtId="2" fontId="22" fillId="0" borderId="0" xfId="0" applyNumberFormat="1" applyFont="1" applyBorder="1" applyAlignment="1" applyProtection="1">
      <alignment horizontal="right" vertical="top" wrapText="1"/>
      <protection/>
    </xf>
    <xf numFmtId="4" fontId="22" fillId="0" borderId="0" xfId="0" applyNumberFormat="1" applyFont="1" applyBorder="1" applyAlignment="1" applyProtection="1">
      <alignment horizontal="right" vertical="top" wrapText="1"/>
      <protection/>
    </xf>
    <xf numFmtId="4" fontId="22" fillId="0" borderId="0" xfId="0" applyNumberFormat="1" applyFont="1" applyBorder="1" applyAlignment="1" applyProtection="1">
      <alignment horizontal="right" vertical="top"/>
      <protection/>
    </xf>
    <xf numFmtId="49" fontId="21" fillId="0" borderId="0" xfId="42" applyNumberFormat="1" applyFont="1" applyFill="1" applyBorder="1" applyAlignment="1" applyProtection="1">
      <alignment horizontal="right" vertical="top"/>
      <protection/>
    </xf>
    <xf numFmtId="3" fontId="21" fillId="0" borderId="0" xfId="42" applyNumberFormat="1" applyFont="1" applyFill="1" applyBorder="1" applyAlignment="1" applyProtection="1">
      <alignment horizontal="left" vertical="top"/>
      <protection/>
    </xf>
    <xf numFmtId="0" fontId="25" fillId="0" borderId="0" xfId="34" applyFont="1" applyBorder="1" applyAlignment="1" applyProtection="1">
      <alignment vertical="top" wrapText="1"/>
      <protection/>
    </xf>
    <xf numFmtId="0" fontId="22" fillId="0" borderId="0" xfId="0" applyFont="1" applyBorder="1" applyAlignment="1" applyProtection="1">
      <alignment horizontal="left" vertical="top" wrapText="1"/>
      <protection/>
    </xf>
    <xf numFmtId="0" fontId="22" fillId="0" borderId="0" xfId="0" applyFont="1" applyBorder="1" applyAlignment="1" applyProtection="1">
      <alignment vertical="top"/>
      <protection/>
    </xf>
    <xf numFmtId="0" fontId="83" fillId="0" borderId="0" xfId="62" applyFont="1" applyBorder="1">
      <alignment/>
      <protection/>
    </xf>
    <xf numFmtId="0" fontId="19" fillId="0" borderId="0" xfId="62" applyFont="1" applyBorder="1">
      <alignment/>
      <protection/>
    </xf>
    <xf numFmtId="0" fontId="19" fillId="37" borderId="0" xfId="62" applyFont="1" applyFill="1" applyBorder="1">
      <alignment/>
      <protection/>
    </xf>
    <xf numFmtId="0" fontId="19" fillId="0" borderId="0" xfId="62" applyFont="1" applyFill="1">
      <alignment/>
      <protection/>
    </xf>
    <xf numFmtId="0" fontId="20" fillId="0" borderId="0" xfId="62" applyFont="1" applyFill="1">
      <alignment/>
      <protection/>
    </xf>
    <xf numFmtId="0" fontId="83" fillId="0" borderId="0" xfId="62" applyFont="1" applyFill="1" applyBorder="1">
      <alignment/>
      <protection/>
    </xf>
    <xf numFmtId="0" fontId="19" fillId="0" borderId="0" xfId="62" applyFont="1" applyFill="1" applyBorder="1">
      <alignment/>
      <protection/>
    </xf>
    <xf numFmtId="4" fontId="20" fillId="0" borderId="14" xfId="62" applyNumberFormat="1" applyFont="1" applyFill="1" applyBorder="1" applyAlignment="1" quotePrefix="1">
      <alignment horizontal="right"/>
      <protection/>
    </xf>
    <xf numFmtId="0" fontId="20" fillId="0" borderId="0" xfId="62" applyFont="1" applyFill="1" applyAlignment="1" quotePrefix="1">
      <alignment horizontal="center" vertical="top"/>
      <protection/>
    </xf>
    <xf numFmtId="0" fontId="20" fillId="0" borderId="0" xfId="62" applyFont="1" applyFill="1" applyAlignment="1" quotePrefix="1">
      <alignment horizontal="left"/>
      <protection/>
    </xf>
    <xf numFmtId="4" fontId="20" fillId="0" borderId="0" xfId="62" applyNumberFormat="1" applyFont="1" applyFill="1" applyAlignment="1" quotePrefix="1">
      <alignment horizontal="right"/>
      <protection/>
    </xf>
    <xf numFmtId="0" fontId="19" fillId="0" borderId="0" xfId="62" applyFont="1" applyFill="1" applyAlignment="1">
      <alignment horizontal="center" vertical="top"/>
      <protection/>
    </xf>
    <xf numFmtId="4" fontId="19" fillId="0" borderId="0" xfId="62" applyNumberFormat="1" applyFont="1" applyFill="1">
      <alignment/>
      <protection/>
    </xf>
    <xf numFmtId="0" fontId="83" fillId="37" borderId="0" xfId="62" applyFont="1" applyFill="1" applyBorder="1">
      <alignment/>
      <protection/>
    </xf>
    <xf numFmtId="0" fontId="29" fillId="0" borderId="0" xfId="0" applyFont="1" applyAlignment="1">
      <alignment horizontal="left" vertical="top" wrapText="1"/>
    </xf>
    <xf numFmtId="0" fontId="29" fillId="0" borderId="0" xfId="0" applyFont="1" applyBorder="1" applyAlignment="1" applyProtection="1">
      <alignment horizontal="right" vertical="top" wrapText="1"/>
      <protection/>
    </xf>
    <xf numFmtId="4" fontId="29" fillId="0" borderId="0" xfId="0" applyNumberFormat="1" applyFont="1" applyBorder="1" applyAlignment="1" applyProtection="1">
      <alignment horizontal="right" vertical="top" wrapText="1"/>
      <protection/>
    </xf>
    <xf numFmtId="0" fontId="29" fillId="0" borderId="0" xfId="0" applyFont="1" applyAlignment="1" applyProtection="1">
      <alignment horizontal="left" vertical="top" wrapText="1"/>
      <protection/>
    </xf>
    <xf numFmtId="0" fontId="29" fillId="0" borderId="0" xfId="0" applyFont="1" applyAlignment="1" applyProtection="1">
      <alignment horizontal="left" vertical="top" wrapText="1"/>
      <protection/>
    </xf>
    <xf numFmtId="3" fontId="29" fillId="0" borderId="0" xfId="0" applyNumberFormat="1" applyFont="1" applyBorder="1" applyAlignment="1" applyProtection="1">
      <alignment horizontal="left" vertical="top" wrapText="1"/>
      <protection/>
    </xf>
    <xf numFmtId="0" fontId="29" fillId="0" borderId="0" xfId="0" applyFont="1" applyBorder="1" applyAlignment="1" applyProtection="1">
      <alignment horizontal="left" vertical="top" wrapText="1"/>
      <protection/>
    </xf>
    <xf numFmtId="0" fontId="29" fillId="0" borderId="0" xfId="0" applyFont="1" applyBorder="1" applyAlignment="1" applyProtection="1">
      <alignment vertical="top" indent="1"/>
      <protection/>
    </xf>
    <xf numFmtId="0" fontId="29" fillId="0" borderId="0" xfId="53" applyNumberFormat="1" applyFont="1" applyBorder="1" applyProtection="1">
      <alignment horizontal="right" vertical="top" wrapText="1"/>
      <protection/>
    </xf>
    <xf numFmtId="1" fontId="29" fillId="0" borderId="0" xfId="0" applyNumberFormat="1" applyFont="1" applyBorder="1" applyAlignment="1" applyProtection="1">
      <alignment horizontal="right" vertical="top" wrapText="1"/>
      <protection/>
    </xf>
    <xf numFmtId="49" fontId="29" fillId="0" borderId="0" xfId="0" applyNumberFormat="1" applyFont="1" applyBorder="1" applyAlignment="1" applyProtection="1">
      <alignment horizontal="left" vertical="top" wrapText="1"/>
      <protection/>
    </xf>
    <xf numFmtId="2" fontId="29" fillId="0" borderId="0" xfId="0" applyNumberFormat="1" applyFont="1" applyBorder="1" applyAlignment="1" applyProtection="1">
      <alignment horizontal="right" vertical="top" wrapText="1"/>
      <protection/>
    </xf>
    <xf numFmtId="4" fontId="29" fillId="0" borderId="0" xfId="0" applyNumberFormat="1" applyFont="1" applyBorder="1" applyAlignment="1" applyProtection="1">
      <alignment horizontal="right" vertical="top"/>
      <protection/>
    </xf>
    <xf numFmtId="0" fontId="29" fillId="0" borderId="0" xfId="71" applyNumberFormat="1" applyFont="1" applyBorder="1" applyAlignment="1" applyProtection="1">
      <alignment horizontal="left" vertical="top" wrapText="1"/>
      <protection/>
    </xf>
    <xf numFmtId="49" fontId="27" fillId="0" borderId="0" xfId="60" applyNumberFormat="1" applyFont="1" applyBorder="1" applyProtection="1">
      <alignment horizontal="left" vertical="top" wrapText="1"/>
      <protection/>
    </xf>
    <xf numFmtId="49" fontId="30" fillId="0" borderId="0" xfId="72" applyNumberFormat="1" applyFont="1" applyFill="1" applyBorder="1" applyProtection="1">
      <alignment horizontal="left" vertical="top" wrapText="1" indent="2"/>
      <protection/>
    </xf>
    <xf numFmtId="0" fontId="29" fillId="0" borderId="0" xfId="53" applyNumberFormat="1" applyFont="1" applyBorder="1" applyAlignment="1" applyProtection="1">
      <alignment horizontal="right" wrapText="1"/>
      <protection/>
    </xf>
    <xf numFmtId="49" fontId="30" fillId="0" borderId="0" xfId="72" applyNumberFormat="1" applyFont="1" applyBorder="1" applyProtection="1">
      <alignment horizontal="left" vertical="top" wrapText="1" indent="2"/>
      <protection/>
    </xf>
    <xf numFmtId="3" fontId="29" fillId="0" borderId="0" xfId="0" applyNumberFormat="1" applyFont="1" applyFill="1" applyBorder="1" applyAlignment="1" applyProtection="1">
      <alignment horizontal="left" vertical="top" wrapText="1"/>
      <protection/>
    </xf>
    <xf numFmtId="0" fontId="27" fillId="0" borderId="0" xfId="60" applyNumberFormat="1" applyFont="1" applyFill="1" applyBorder="1" applyProtection="1">
      <alignment horizontal="left" vertical="top" wrapText="1"/>
      <protection/>
    </xf>
    <xf numFmtId="0" fontId="29" fillId="0" borderId="0" xfId="71" applyNumberFormat="1" applyFont="1" applyFill="1" applyBorder="1" applyAlignment="1" applyProtection="1">
      <alignment horizontal="left" vertical="top" wrapText="1"/>
      <protection/>
    </xf>
    <xf numFmtId="0" fontId="30" fillId="0" borderId="0" xfId="72" applyNumberFormat="1" applyFont="1" applyFill="1" applyBorder="1" applyProtection="1">
      <alignment horizontal="left" vertical="top" wrapText="1" indent="2"/>
      <protection/>
    </xf>
    <xf numFmtId="0" fontId="29" fillId="0" borderId="0" xfId="0" applyFont="1" applyFill="1" applyBorder="1" applyAlignment="1" applyProtection="1">
      <alignment horizontal="right" vertical="top" wrapText="1"/>
      <protection/>
    </xf>
    <xf numFmtId="0" fontId="29" fillId="0" borderId="0" xfId="0" applyFont="1" applyFill="1" applyBorder="1" applyAlignment="1" applyProtection="1">
      <alignment horizontal="left" vertical="top" wrapText="1"/>
      <protection/>
    </xf>
    <xf numFmtId="0" fontId="29" fillId="0" borderId="0" xfId="0" applyFont="1" applyFill="1" applyBorder="1" applyAlignment="1" applyProtection="1">
      <alignment horizontal="right" vertical="top"/>
      <protection/>
    </xf>
    <xf numFmtId="4" fontId="26" fillId="0" borderId="0" xfId="82" applyFont="1" applyFill="1" applyBorder="1">
      <alignment vertical="top"/>
      <protection/>
    </xf>
    <xf numFmtId="0" fontId="29" fillId="0" borderId="0" xfId="0" applyFont="1" applyBorder="1" applyAlignment="1" applyProtection="1">
      <alignment horizontal="center" vertical="top" wrapText="1"/>
      <protection/>
    </xf>
    <xf numFmtId="0" fontId="29" fillId="0" borderId="0" xfId="53" applyNumberFormat="1" applyFont="1" applyFill="1" applyBorder="1" applyAlignment="1" applyProtection="1">
      <alignment horizontal="right" wrapText="1"/>
      <protection/>
    </xf>
    <xf numFmtId="166" fontId="29" fillId="0" borderId="0" xfId="36" applyFont="1" applyFill="1" applyBorder="1" applyAlignment="1" applyProtection="1">
      <alignment horizontal="right" wrapText="1"/>
      <protection/>
    </xf>
    <xf numFmtId="0" fontId="29" fillId="0" borderId="16" xfId="0" applyFont="1" applyBorder="1" applyAlignment="1" applyProtection="1">
      <alignment horizontal="center" vertical="top" wrapText="1"/>
      <protection/>
    </xf>
    <xf numFmtId="0" fontId="29" fillId="0" borderId="16" xfId="0" applyFont="1" applyBorder="1" applyAlignment="1" applyProtection="1">
      <alignment horizontal="right" vertical="top" wrapText="1"/>
      <protection/>
    </xf>
    <xf numFmtId="166" fontId="29" fillId="0" borderId="16" xfId="36" applyFont="1" applyBorder="1" applyAlignment="1" applyProtection="1">
      <alignment horizontal="right" wrapText="1"/>
      <protection/>
    </xf>
    <xf numFmtId="0" fontId="29" fillId="0" borderId="16" xfId="0" applyFont="1" applyFill="1" applyBorder="1" applyAlignment="1" applyProtection="1">
      <alignment horizontal="right"/>
      <protection/>
    </xf>
    <xf numFmtId="166" fontId="29" fillId="0" borderId="16" xfId="36" applyFont="1" applyFill="1" applyBorder="1" applyAlignment="1" applyProtection="1">
      <alignment horizontal="right" wrapText="1"/>
      <protection/>
    </xf>
    <xf numFmtId="0" fontId="29" fillId="0" borderId="0" xfId="71" applyNumberFormat="1" applyFont="1" applyFill="1" applyBorder="1" applyProtection="1">
      <alignment horizontal="left" vertical="top" wrapText="1"/>
      <protection/>
    </xf>
    <xf numFmtId="0" fontId="29" fillId="0" borderId="17" xfId="53" applyNumberFormat="1" applyFont="1" applyFill="1" applyBorder="1" applyAlignment="1" applyProtection="1">
      <alignment horizontal="right" wrapText="1"/>
      <protection/>
    </xf>
    <xf numFmtId="166" fontId="29" fillId="0" borderId="17" xfId="36" applyFont="1" applyFill="1" applyBorder="1" applyAlignment="1" applyProtection="1">
      <alignment horizontal="right" wrapText="1"/>
      <protection/>
    </xf>
    <xf numFmtId="0" fontId="29" fillId="0" borderId="16" xfId="53" applyNumberFormat="1" applyFont="1" applyFill="1" applyBorder="1" applyAlignment="1" applyProtection="1">
      <alignment horizontal="right" wrapText="1"/>
      <protection/>
    </xf>
    <xf numFmtId="4" fontId="32" fillId="39" borderId="18" xfId="55" applyFont="1" applyFill="1" applyBorder="1" applyProtection="1">
      <alignment horizontal="left" vertical="top"/>
      <protection/>
    </xf>
    <xf numFmtId="4" fontId="26" fillId="39" borderId="18" xfId="55" applyFont="1" applyFill="1" applyBorder="1" applyAlignment="1" applyProtection="1">
      <alignment horizontal="right" vertical="top"/>
      <protection/>
    </xf>
    <xf numFmtId="4" fontId="26" fillId="39" borderId="19" xfId="55" applyFont="1" applyFill="1" applyBorder="1" applyAlignment="1" applyProtection="1">
      <alignment horizontal="right" vertical="top"/>
      <protection/>
    </xf>
    <xf numFmtId="4" fontId="26" fillId="37" borderId="20" xfId="82" applyFont="1" applyFill="1" applyBorder="1" applyAlignment="1">
      <alignment horizontal="center" vertical="top"/>
      <protection/>
    </xf>
    <xf numFmtId="4" fontId="26" fillId="37" borderId="21" xfId="82" applyFont="1" applyFill="1" applyBorder="1" applyAlignment="1">
      <alignment horizontal="center" vertical="top"/>
      <protection/>
    </xf>
    <xf numFmtId="0" fontId="29" fillId="38" borderId="0" xfId="0" applyFont="1" applyFill="1" applyBorder="1" applyAlignment="1" applyProtection="1">
      <alignment horizontal="right" vertical="top" wrapText="1"/>
      <protection/>
    </xf>
    <xf numFmtId="3" fontId="29" fillId="38" borderId="0" xfId="0" applyNumberFormat="1" applyFont="1" applyFill="1" applyBorder="1" applyAlignment="1" applyProtection="1">
      <alignment horizontal="left" vertical="top" wrapText="1"/>
      <protection/>
    </xf>
    <xf numFmtId="0" fontId="29" fillId="38" borderId="0" xfId="0" applyFont="1" applyFill="1" applyBorder="1" applyAlignment="1" applyProtection="1">
      <alignment horizontal="left" vertical="top" wrapText="1"/>
      <protection/>
    </xf>
    <xf numFmtId="0" fontId="29" fillId="38" borderId="0" xfId="0" applyFont="1" applyFill="1" applyBorder="1" applyAlignment="1" applyProtection="1">
      <alignment horizontal="right" vertical="top"/>
      <protection/>
    </xf>
    <xf numFmtId="4" fontId="26" fillId="40" borderId="0" xfId="82" applyFont="1" applyFill="1" applyBorder="1">
      <alignment vertical="top"/>
      <protection/>
    </xf>
    <xf numFmtId="4" fontId="26" fillId="40" borderId="0" xfId="82" applyFont="1" applyFill="1" applyBorder="1" applyAlignment="1">
      <alignment horizontal="right" vertical="top"/>
      <protection/>
    </xf>
    <xf numFmtId="0" fontId="29" fillId="38" borderId="0" xfId="0" applyFont="1" applyFill="1" applyBorder="1" applyAlignment="1" applyProtection="1">
      <alignment vertical="top" indent="1"/>
      <protection/>
    </xf>
    <xf numFmtId="0" fontId="27" fillId="38" borderId="0" xfId="60" applyNumberFormat="1" applyFont="1" applyFill="1" applyBorder="1" applyProtection="1">
      <alignment horizontal="left" vertical="top" wrapText="1"/>
      <protection/>
    </xf>
    <xf numFmtId="1" fontId="29" fillId="38" borderId="0" xfId="0" applyNumberFormat="1" applyFont="1" applyFill="1" applyBorder="1" applyAlignment="1" applyProtection="1">
      <alignment horizontal="right" vertical="top" wrapText="1"/>
      <protection/>
    </xf>
    <xf numFmtId="49" fontId="29" fillId="38" borderId="0" xfId="0" applyNumberFormat="1" applyFont="1" applyFill="1" applyBorder="1" applyAlignment="1" applyProtection="1">
      <alignment horizontal="left" vertical="top" wrapText="1"/>
      <protection/>
    </xf>
    <xf numFmtId="4" fontId="29" fillId="38" borderId="0" xfId="0" applyNumberFormat="1" applyFont="1" applyFill="1" applyBorder="1" applyAlignment="1" applyProtection="1">
      <alignment horizontal="right" vertical="top" wrapText="1"/>
      <protection/>
    </xf>
    <xf numFmtId="4" fontId="29" fillId="38" borderId="0" xfId="0" applyNumberFormat="1" applyFont="1" applyFill="1" applyBorder="1" applyAlignment="1" applyProtection="1">
      <alignment horizontal="right" vertical="top"/>
      <protection/>
    </xf>
    <xf numFmtId="4" fontId="32" fillId="41" borderId="18" xfId="55" applyFont="1" applyFill="1" applyBorder="1" applyProtection="1">
      <alignment horizontal="left" vertical="top"/>
      <protection/>
    </xf>
    <xf numFmtId="4" fontId="32" fillId="41" borderId="18" xfId="55" applyFont="1" applyFill="1" applyBorder="1" applyAlignment="1" applyProtection="1">
      <alignment horizontal="right" vertical="top"/>
      <protection/>
    </xf>
    <xf numFmtId="4" fontId="32" fillId="41" borderId="19" xfId="55" applyFont="1" applyFill="1" applyBorder="1" applyAlignment="1" applyProtection="1">
      <alignment horizontal="right" vertical="top"/>
      <protection/>
    </xf>
    <xf numFmtId="0" fontId="29" fillId="0" borderId="0" xfId="53" applyNumberFormat="1" applyFont="1" applyFill="1" applyBorder="1" applyProtection="1">
      <alignment horizontal="right" vertical="top" wrapText="1"/>
      <protection/>
    </xf>
    <xf numFmtId="4" fontId="32" fillId="37" borderId="0" xfId="82" applyFont="1" applyFill="1" applyBorder="1" applyAlignment="1">
      <alignment horizontal="left" vertical="top"/>
      <protection/>
    </xf>
    <xf numFmtId="0" fontId="29" fillId="0" borderId="22" xfId="71" applyNumberFormat="1" applyFont="1" applyFill="1" applyBorder="1" applyAlignment="1" applyProtection="1">
      <alignment horizontal="left" vertical="top" wrapText="1"/>
      <protection/>
    </xf>
    <xf numFmtId="0" fontId="29" fillId="0" borderId="22" xfId="71" applyNumberFormat="1" applyFont="1" applyFill="1" applyBorder="1" applyProtection="1">
      <alignment horizontal="left" vertical="top" wrapText="1"/>
      <protection/>
    </xf>
    <xf numFmtId="166" fontId="29" fillId="0" borderId="16" xfId="36" applyFont="1" applyFill="1" applyBorder="1" applyAlignment="1" applyProtection="1">
      <alignment horizontal="right" vertical="top" wrapText="1"/>
      <protection/>
    </xf>
    <xf numFmtId="49" fontId="26" fillId="40" borderId="0" xfId="82" applyNumberFormat="1" applyFont="1" applyFill="1" applyBorder="1">
      <alignment vertical="top"/>
      <protection/>
    </xf>
    <xf numFmtId="4" fontId="32" fillId="40" borderId="0" xfId="82" applyFont="1" applyFill="1" applyBorder="1">
      <alignment vertical="top"/>
      <protection/>
    </xf>
    <xf numFmtId="0" fontId="33" fillId="0" borderId="0" xfId="0" applyFont="1" applyAlignment="1" applyProtection="1">
      <alignment horizontal="left" vertical="top" wrapText="1"/>
      <protection/>
    </xf>
    <xf numFmtId="0" fontId="33" fillId="0" borderId="0" xfId="0" applyFont="1" applyAlignment="1">
      <alignment horizontal="left" vertical="top" wrapText="1"/>
    </xf>
    <xf numFmtId="0" fontId="29" fillId="0" borderId="0" xfId="0" applyFont="1" applyFill="1" applyAlignment="1" applyProtection="1">
      <alignment horizontal="left" vertical="top" wrapText="1"/>
      <protection/>
    </xf>
    <xf numFmtId="0" fontId="29" fillId="0" borderId="0" xfId="0" applyFont="1" applyFill="1" applyAlignment="1" applyProtection="1">
      <alignment horizontal="left" vertical="top" wrapText="1"/>
      <protection/>
    </xf>
    <xf numFmtId="0" fontId="29" fillId="0" borderId="0" xfId="0" applyFont="1" applyFill="1" applyAlignment="1">
      <alignment horizontal="left" vertical="top" wrapText="1"/>
    </xf>
    <xf numFmtId="0" fontId="29" fillId="0" borderId="0" xfId="0" applyFont="1" applyFill="1" applyBorder="1" applyAlignment="1" applyProtection="1">
      <alignment vertical="top" indent="1"/>
      <protection/>
    </xf>
    <xf numFmtId="1" fontId="29" fillId="0" borderId="0" xfId="0" applyNumberFormat="1" applyFont="1" applyFill="1" applyBorder="1" applyAlignment="1" applyProtection="1">
      <alignment horizontal="right" vertical="top" wrapText="1"/>
      <protection/>
    </xf>
    <xf numFmtId="49" fontId="29" fillId="0" borderId="0" xfId="0" applyNumberFormat="1" applyFont="1" applyFill="1" applyBorder="1" applyAlignment="1" applyProtection="1">
      <alignment horizontal="left" vertical="top" wrapText="1"/>
      <protection/>
    </xf>
    <xf numFmtId="2" fontId="29" fillId="0" borderId="0" xfId="0" applyNumberFormat="1" applyFont="1" applyFill="1" applyBorder="1" applyAlignment="1" applyProtection="1">
      <alignment horizontal="right" vertical="top" wrapText="1"/>
      <protection/>
    </xf>
    <xf numFmtId="4" fontId="29" fillId="0" borderId="0" xfId="0" applyNumberFormat="1" applyFont="1" applyFill="1" applyBorder="1" applyAlignment="1" applyProtection="1">
      <alignment horizontal="right" vertical="top" wrapText="1"/>
      <protection/>
    </xf>
    <xf numFmtId="4" fontId="29" fillId="0" borderId="0" xfId="0" applyNumberFormat="1" applyFont="1" applyFill="1" applyBorder="1" applyAlignment="1" applyProtection="1">
      <alignment horizontal="right" vertical="top"/>
      <protection/>
    </xf>
    <xf numFmtId="0" fontId="29" fillId="0" borderId="0" xfId="0" applyFont="1" applyFill="1" applyBorder="1" applyAlignment="1" applyProtection="1">
      <alignment horizontal="left" vertical="top" wrapText="1"/>
      <protection/>
    </xf>
    <xf numFmtId="0" fontId="29" fillId="0" borderId="0" xfId="0" applyFont="1" applyFill="1" applyBorder="1" applyAlignment="1">
      <alignment horizontal="left" vertical="top" wrapText="1"/>
    </xf>
    <xf numFmtId="0" fontId="33" fillId="0" borderId="0" xfId="0" applyFont="1" applyFill="1" applyBorder="1" applyAlignment="1" applyProtection="1">
      <alignment horizontal="left" vertical="top" wrapText="1"/>
      <protection/>
    </xf>
    <xf numFmtId="0" fontId="33" fillId="0" borderId="0" xfId="0" applyFont="1" applyFill="1" applyBorder="1" applyAlignment="1">
      <alignment horizontal="left" vertical="top" wrapText="1"/>
    </xf>
    <xf numFmtId="4" fontId="32" fillId="0" borderId="0" xfId="82" applyFont="1" applyFill="1" applyBorder="1">
      <alignment vertical="top"/>
      <protection/>
    </xf>
    <xf numFmtId="0" fontId="29" fillId="0" borderId="0" xfId="72" applyNumberFormat="1" applyFont="1" applyFill="1" applyBorder="1" applyAlignment="1" applyProtection="1">
      <alignment horizontal="left" vertical="top" wrapText="1"/>
      <protection/>
    </xf>
    <xf numFmtId="0" fontId="27" fillId="0" borderId="0" xfId="72" applyNumberFormat="1" applyFont="1" applyFill="1" applyBorder="1" applyAlignment="1" applyProtection="1">
      <alignment horizontal="left" vertical="top" wrapText="1"/>
      <protection/>
    </xf>
    <xf numFmtId="0" fontId="33" fillId="0" borderId="0" xfId="0" applyFont="1" applyFill="1" applyAlignment="1" applyProtection="1">
      <alignment horizontal="left" vertical="top" wrapText="1"/>
      <protection/>
    </xf>
    <xf numFmtId="0" fontId="33" fillId="0" borderId="0" xfId="0" applyFont="1" applyFill="1" applyAlignment="1">
      <alignment horizontal="left" vertical="top" wrapText="1"/>
    </xf>
    <xf numFmtId="4" fontId="32" fillId="39" borderId="0" xfId="82" applyFont="1" applyFill="1" applyBorder="1" applyAlignment="1">
      <alignment horizontal="left" vertical="top"/>
      <protection/>
    </xf>
    <xf numFmtId="4" fontId="32" fillId="39" borderId="0" xfId="82" applyFont="1" applyFill="1" applyBorder="1">
      <alignment vertical="top"/>
      <protection/>
    </xf>
    <xf numFmtId="4" fontId="32" fillId="39" borderId="23" xfId="55" applyFont="1" applyFill="1" applyBorder="1" applyAlignment="1" applyProtection="1">
      <alignment horizontal="right" vertical="top"/>
      <protection/>
    </xf>
    <xf numFmtId="4" fontId="32" fillId="39" borderId="24" xfId="55" applyFont="1" applyFill="1" applyBorder="1" applyProtection="1">
      <alignment horizontal="left" vertical="top"/>
      <protection/>
    </xf>
    <xf numFmtId="4" fontId="32" fillId="39" borderId="24" xfId="55" applyFont="1" applyFill="1" applyBorder="1" applyAlignment="1" applyProtection="1">
      <alignment horizontal="right" vertical="top"/>
      <protection/>
    </xf>
    <xf numFmtId="4" fontId="32" fillId="39" borderId="25" xfId="55" applyFont="1" applyFill="1" applyBorder="1" applyAlignment="1" applyProtection="1">
      <alignment horizontal="right" vertical="top"/>
      <protection/>
    </xf>
    <xf numFmtId="0" fontId="29" fillId="0" borderId="16" xfId="0" applyFont="1" applyFill="1" applyBorder="1" applyAlignment="1" applyProtection="1">
      <alignment horizontal="right" vertical="top" wrapText="1"/>
      <protection/>
    </xf>
    <xf numFmtId="4" fontId="32" fillId="39" borderId="26" xfId="82" applyFont="1" applyFill="1" applyBorder="1" applyAlignment="1">
      <alignment vertical="top"/>
      <protection/>
    </xf>
    <xf numFmtId="0" fontId="29" fillId="0" borderId="22" xfId="53" applyNumberFormat="1" applyFont="1" applyFill="1" applyBorder="1" applyAlignment="1" applyProtection="1">
      <alignment horizontal="right" wrapText="1"/>
      <protection/>
    </xf>
    <xf numFmtId="0" fontId="29" fillId="0" borderId="22" xfId="72" applyNumberFormat="1" applyFont="1" applyFill="1" applyBorder="1" applyAlignment="1" applyProtection="1">
      <alignment horizontal="left" vertical="top" wrapText="1"/>
      <protection/>
    </xf>
    <xf numFmtId="4" fontId="26" fillId="37" borderId="27" xfId="82" applyFont="1" applyFill="1" applyBorder="1" applyAlignment="1">
      <alignment horizontal="center" vertical="top"/>
      <protection/>
    </xf>
    <xf numFmtId="4" fontId="32" fillId="42" borderId="0" xfId="82" applyFont="1" applyFill="1" applyBorder="1">
      <alignment vertical="top"/>
      <protection/>
    </xf>
    <xf numFmtId="0" fontId="29" fillId="38" borderId="0" xfId="0" applyFont="1" applyFill="1" applyBorder="1" applyAlignment="1" applyProtection="1">
      <alignment horizontal="right" wrapText="1"/>
      <protection/>
    </xf>
    <xf numFmtId="4" fontId="29" fillId="38" borderId="0" xfId="0" applyNumberFormat="1" applyFont="1" applyFill="1" applyBorder="1" applyAlignment="1" applyProtection="1">
      <alignment horizontal="right" wrapText="1"/>
      <protection/>
    </xf>
    <xf numFmtId="0" fontId="29" fillId="38" borderId="0" xfId="0" applyFont="1" applyFill="1" applyBorder="1" applyAlignment="1" applyProtection="1">
      <alignment horizontal="left" vertical="top" wrapText="1"/>
      <protection/>
    </xf>
    <xf numFmtId="0" fontId="29" fillId="38" borderId="0" xfId="0" applyFont="1" applyFill="1" applyBorder="1" applyAlignment="1">
      <alignment horizontal="left" vertical="top" wrapText="1"/>
    </xf>
    <xf numFmtId="0" fontId="29" fillId="38" borderId="0" xfId="0" applyFont="1" applyFill="1" applyBorder="1" applyAlignment="1" applyProtection="1">
      <alignment horizontal="right"/>
      <protection/>
    </xf>
    <xf numFmtId="0" fontId="29" fillId="38" borderId="0" xfId="53" applyNumberFormat="1" applyFont="1" applyFill="1" applyBorder="1" applyAlignment="1" applyProtection="1">
      <alignment horizontal="right" wrapText="1"/>
      <protection/>
    </xf>
    <xf numFmtId="0" fontId="29" fillId="38" borderId="0" xfId="71" applyNumberFormat="1" applyFont="1" applyFill="1" applyBorder="1" applyProtection="1">
      <alignment horizontal="left" vertical="top" wrapText="1"/>
      <protection/>
    </xf>
    <xf numFmtId="2" fontId="29" fillId="38" borderId="0" xfId="0" applyNumberFormat="1" applyFont="1" applyFill="1" applyBorder="1" applyAlignment="1" applyProtection="1">
      <alignment horizontal="right" wrapText="1"/>
      <protection/>
    </xf>
    <xf numFmtId="4" fontId="32" fillId="42" borderId="26" xfId="82" applyFont="1" applyFill="1" applyBorder="1" applyAlignment="1">
      <alignment vertical="top"/>
      <protection/>
    </xf>
    <xf numFmtId="4" fontId="26" fillId="37" borderId="27" xfId="82" applyFont="1" applyFill="1" applyBorder="1" applyAlignment="1">
      <alignment horizontal="center"/>
      <protection/>
    </xf>
    <xf numFmtId="4" fontId="26" fillId="37" borderId="21" xfId="82" applyFont="1" applyFill="1" applyBorder="1" applyAlignment="1">
      <alignment horizontal="center"/>
      <protection/>
    </xf>
    <xf numFmtId="166" fontId="29" fillId="38" borderId="16" xfId="36" applyFont="1" applyFill="1" applyBorder="1" applyAlignment="1" applyProtection="1">
      <alignment horizontal="right" wrapText="1"/>
      <protection/>
    </xf>
    <xf numFmtId="4" fontId="32" fillId="42" borderId="26" xfId="82" applyFont="1" applyFill="1" applyBorder="1" applyAlignment="1">
      <alignment/>
      <protection/>
    </xf>
    <xf numFmtId="0" fontId="29" fillId="38" borderId="22" xfId="53" applyNumberFormat="1" applyFont="1" applyFill="1" applyBorder="1" applyAlignment="1" applyProtection="1">
      <alignment horizontal="right" wrapText="1"/>
      <protection/>
    </xf>
    <xf numFmtId="166" fontId="29" fillId="38" borderId="17" xfId="36" applyFont="1" applyFill="1" applyBorder="1" applyAlignment="1" applyProtection="1">
      <alignment horizontal="right" wrapText="1"/>
      <protection/>
    </xf>
    <xf numFmtId="0" fontId="29" fillId="39" borderId="0" xfId="0" applyFont="1" applyFill="1" applyAlignment="1" applyProtection="1">
      <alignment horizontal="left" vertical="top" wrapText="1"/>
      <protection/>
    </xf>
    <xf numFmtId="0" fontId="29" fillId="39" borderId="0" xfId="0" applyFont="1" applyFill="1" applyAlignment="1">
      <alignment horizontal="left" vertical="top" wrapText="1"/>
    </xf>
    <xf numFmtId="4" fontId="32" fillId="41" borderId="18" xfId="55" applyFont="1" applyFill="1" applyBorder="1" applyAlignment="1" applyProtection="1">
      <alignment horizontal="right"/>
      <protection/>
    </xf>
    <xf numFmtId="0" fontId="29" fillId="38" borderId="28" xfId="0" applyFont="1" applyFill="1" applyBorder="1" applyAlignment="1" applyProtection="1">
      <alignment horizontal="right" vertical="top" wrapText="1"/>
      <protection/>
    </xf>
    <xf numFmtId="0" fontId="30" fillId="38" borderId="0" xfId="71" applyNumberFormat="1" applyFont="1" applyFill="1" applyBorder="1" applyProtection="1">
      <alignment horizontal="left" vertical="top" wrapText="1"/>
      <protection/>
    </xf>
    <xf numFmtId="0" fontId="29" fillId="39" borderId="0" xfId="0" applyFont="1" applyFill="1" applyBorder="1" applyAlignment="1" applyProtection="1">
      <alignment horizontal="left" vertical="top" wrapText="1"/>
      <protection/>
    </xf>
    <xf numFmtId="0" fontId="29" fillId="39" borderId="0" xfId="0" applyFont="1" applyFill="1" applyBorder="1" applyAlignment="1">
      <alignment horizontal="left" vertical="top" wrapText="1"/>
    </xf>
    <xf numFmtId="4" fontId="26" fillId="42" borderId="0" xfId="82" applyFont="1" applyFill="1" applyBorder="1">
      <alignment vertical="top"/>
      <protection/>
    </xf>
    <xf numFmtId="4" fontId="26" fillId="42" borderId="0" xfId="82" applyFont="1" applyFill="1" applyBorder="1" applyAlignment="1">
      <alignment horizontal="left" vertical="top"/>
      <protection/>
    </xf>
    <xf numFmtId="0" fontId="33" fillId="39" borderId="0" xfId="0" applyFont="1" applyFill="1" applyBorder="1" applyAlignment="1" applyProtection="1">
      <alignment horizontal="left" vertical="top" wrapText="1"/>
      <protection/>
    </xf>
    <xf numFmtId="0" fontId="33" fillId="39" borderId="0" xfId="0" applyFont="1" applyFill="1" applyBorder="1" applyAlignment="1">
      <alignment horizontal="left" vertical="top" wrapText="1"/>
    </xf>
    <xf numFmtId="4" fontId="26" fillId="42" borderId="0" xfId="82" applyFont="1" applyFill="1" applyBorder="1" applyAlignment="1">
      <alignment/>
      <protection/>
    </xf>
    <xf numFmtId="0" fontId="30" fillId="38" borderId="22" xfId="71" applyNumberFormat="1" applyFont="1" applyFill="1" applyBorder="1" applyProtection="1">
      <alignment horizontal="left" vertical="top" wrapText="1"/>
      <protection/>
    </xf>
    <xf numFmtId="0" fontId="29" fillId="38" borderId="28" xfId="0" applyFont="1" applyFill="1" applyBorder="1" applyAlignment="1" applyProtection="1">
      <alignment horizontal="right" wrapText="1"/>
      <protection/>
    </xf>
    <xf numFmtId="0" fontId="29" fillId="0" borderId="0" xfId="0" applyFont="1" applyFill="1" applyBorder="1" applyAlignment="1" applyProtection="1">
      <alignment horizontal="right" wrapText="1"/>
      <protection/>
    </xf>
    <xf numFmtId="3" fontId="29" fillId="0" borderId="0" xfId="0" applyNumberFormat="1" applyFont="1" applyFill="1" applyBorder="1" applyAlignment="1" applyProtection="1">
      <alignment horizontal="left" wrapText="1"/>
      <protection/>
    </xf>
    <xf numFmtId="4" fontId="26" fillId="0" borderId="0" xfId="82" applyFont="1" applyFill="1" applyBorder="1" applyAlignment="1">
      <alignment/>
      <protection/>
    </xf>
    <xf numFmtId="4" fontId="32" fillId="0" borderId="0" xfId="82" applyFont="1" applyFill="1" applyBorder="1" applyAlignment="1">
      <alignment/>
      <protection/>
    </xf>
    <xf numFmtId="1" fontId="29" fillId="0" borderId="0" xfId="0" applyNumberFormat="1" applyFont="1" applyFill="1" applyBorder="1" applyAlignment="1" applyProtection="1">
      <alignment horizontal="right" wrapText="1"/>
      <protection/>
    </xf>
    <xf numFmtId="0" fontId="29" fillId="0" borderId="0" xfId="0" applyFont="1" applyFill="1" applyBorder="1" applyAlignment="1" applyProtection="1">
      <alignment horizontal="right"/>
      <protection/>
    </xf>
    <xf numFmtId="2" fontId="29" fillId="0" borderId="0" xfId="0" applyNumberFormat="1" applyFont="1" applyFill="1" applyBorder="1" applyAlignment="1" applyProtection="1">
      <alignment horizontal="right" wrapText="1"/>
      <protection/>
    </xf>
    <xf numFmtId="4" fontId="29" fillId="0" borderId="0" xfId="0" applyNumberFormat="1" applyFont="1" applyFill="1" applyBorder="1" applyAlignment="1" applyProtection="1">
      <alignment horizontal="right" wrapText="1"/>
      <protection/>
    </xf>
    <xf numFmtId="4" fontId="29" fillId="0" borderId="0" xfId="0" applyNumberFormat="1" applyFont="1" applyFill="1" applyBorder="1" applyAlignment="1" applyProtection="1">
      <alignment horizontal="right"/>
      <protection/>
    </xf>
    <xf numFmtId="4" fontId="32" fillId="39" borderId="29" xfId="55" applyFont="1" applyFill="1" applyBorder="1" applyAlignment="1" applyProtection="1">
      <alignment horizontal="right"/>
      <protection/>
    </xf>
    <xf numFmtId="4" fontId="32" fillId="39" borderId="18" xfId="55" applyFont="1" applyFill="1" applyBorder="1" applyAlignment="1" applyProtection="1">
      <alignment horizontal="left"/>
      <protection/>
    </xf>
    <xf numFmtId="4" fontId="32" fillId="39" borderId="18" xfId="55" applyFont="1" applyFill="1" applyBorder="1" applyAlignment="1" applyProtection="1">
      <alignment horizontal="right"/>
      <protection/>
    </xf>
    <xf numFmtId="4" fontId="32" fillId="39" borderId="19" xfId="55" applyFont="1" applyFill="1" applyBorder="1" applyAlignment="1" applyProtection="1">
      <alignment horizontal="right"/>
      <protection/>
    </xf>
    <xf numFmtId="4" fontId="32" fillId="39" borderId="0" xfId="82" applyFont="1" applyFill="1" applyBorder="1" applyAlignment="1">
      <alignment/>
      <protection/>
    </xf>
    <xf numFmtId="0" fontId="29" fillId="0" borderId="28" xfId="0" applyFont="1" applyFill="1" applyBorder="1" applyAlignment="1" applyProtection="1">
      <alignment horizontal="right" wrapText="1"/>
      <protection/>
    </xf>
    <xf numFmtId="0" fontId="29" fillId="0" borderId="16" xfId="0" applyFont="1" applyFill="1" applyBorder="1" applyAlignment="1" applyProtection="1">
      <alignment horizontal="right" wrapText="1"/>
      <protection/>
    </xf>
    <xf numFmtId="166" fontId="29" fillId="0" borderId="16" xfId="53" applyNumberFormat="1" applyFont="1" applyFill="1" applyBorder="1" applyAlignment="1" applyProtection="1">
      <alignment horizontal="right" wrapText="1"/>
      <protection/>
    </xf>
    <xf numFmtId="166" fontId="29" fillId="0" borderId="17" xfId="53" applyNumberFormat="1" applyFont="1" applyFill="1" applyBorder="1" applyAlignment="1" applyProtection="1">
      <alignment horizontal="right" wrapText="1"/>
      <protection/>
    </xf>
    <xf numFmtId="4" fontId="32" fillId="39" borderId="29" xfId="55" applyFont="1" applyFill="1" applyBorder="1" applyAlignment="1" applyProtection="1">
      <alignment horizontal="right" vertical="top"/>
      <protection/>
    </xf>
    <xf numFmtId="4" fontId="32" fillId="39" borderId="18" xfId="55" applyFont="1" applyFill="1" applyBorder="1" applyAlignment="1" applyProtection="1">
      <alignment horizontal="right" vertical="top"/>
      <protection/>
    </xf>
    <xf numFmtId="4" fontId="32" fillId="39" borderId="19" xfId="55" applyFont="1" applyFill="1" applyBorder="1" applyAlignment="1" applyProtection="1">
      <alignment horizontal="right" vertical="top"/>
      <protection/>
    </xf>
    <xf numFmtId="0" fontId="29" fillId="0" borderId="28" xfId="0" applyFont="1" applyFill="1" applyBorder="1" applyAlignment="1" applyProtection="1">
      <alignment horizontal="right" vertical="top" wrapText="1"/>
      <protection/>
    </xf>
    <xf numFmtId="49" fontId="32" fillId="42" borderId="0" xfId="82" applyNumberFormat="1" applyFont="1" applyFill="1" applyBorder="1" applyAlignment="1">
      <alignment horizontal="left" vertical="top"/>
      <protection/>
    </xf>
    <xf numFmtId="4" fontId="26" fillId="40" borderId="28" xfId="82" applyFont="1" applyFill="1" applyBorder="1" applyAlignment="1">
      <alignment horizontal="right" vertical="top"/>
      <protection/>
    </xf>
    <xf numFmtId="166" fontId="29" fillId="0" borderId="17" xfId="36" applyFont="1" applyBorder="1" applyAlignment="1" applyProtection="1">
      <alignment horizontal="right" wrapText="1"/>
      <protection/>
    </xf>
    <xf numFmtId="49" fontId="30" fillId="0" borderId="15" xfId="72" applyNumberFormat="1" applyFont="1" applyFill="1" applyBorder="1" applyProtection="1">
      <alignment horizontal="left" vertical="top" wrapText="1" indent="2"/>
      <protection/>
    </xf>
    <xf numFmtId="0" fontId="29" fillId="0" borderId="15" xfId="53" applyNumberFormat="1" applyFont="1" applyBorder="1" applyAlignment="1" applyProtection="1">
      <alignment horizontal="right" wrapText="1"/>
      <protection/>
    </xf>
    <xf numFmtId="0" fontId="29" fillId="0" borderId="28" xfId="0" applyFont="1" applyBorder="1" applyAlignment="1" applyProtection="1">
      <alignment horizontal="center" vertical="top" wrapText="1"/>
      <protection/>
    </xf>
    <xf numFmtId="4" fontId="32" fillId="39" borderId="18" xfId="55" applyFont="1" applyFill="1" applyBorder="1" applyProtection="1">
      <alignment horizontal="left" vertical="top"/>
      <protection/>
    </xf>
    <xf numFmtId="4" fontId="32" fillId="41" borderId="29" xfId="55" applyFont="1" applyFill="1" applyBorder="1" applyAlignment="1" applyProtection="1">
      <alignment horizontal="right" vertical="top"/>
      <protection/>
    </xf>
    <xf numFmtId="4" fontId="32" fillId="41" borderId="18" xfId="55" applyFont="1" applyFill="1" applyBorder="1" applyProtection="1">
      <alignment horizontal="left" vertical="top"/>
      <protection/>
    </xf>
    <xf numFmtId="49" fontId="32" fillId="41" borderId="18" xfId="55" applyNumberFormat="1" applyFont="1" applyFill="1" applyBorder="1" applyProtection="1">
      <alignment horizontal="left" vertical="top"/>
      <protection/>
    </xf>
    <xf numFmtId="4" fontId="32" fillId="41" borderId="18" xfId="55" applyFont="1" applyFill="1" applyBorder="1" applyAlignment="1" applyProtection="1">
      <alignment horizontal="right" vertical="top"/>
      <protection/>
    </xf>
    <xf numFmtId="4" fontId="32" fillId="41" borderId="19" xfId="55" applyFont="1" applyFill="1" applyBorder="1" applyAlignment="1" applyProtection="1">
      <alignment horizontal="right" vertical="top"/>
      <protection/>
    </xf>
    <xf numFmtId="4" fontId="20" fillId="0" borderId="14" xfId="62" applyNumberFormat="1" applyFont="1" applyBorder="1" applyAlignment="1" quotePrefix="1">
      <alignment horizontal="right"/>
      <protection/>
    </xf>
    <xf numFmtId="0" fontId="13" fillId="0" borderId="0" xfId="62" applyFont="1" applyBorder="1">
      <alignment/>
      <protection/>
    </xf>
    <xf numFmtId="166" fontId="29" fillId="38" borderId="16" xfId="53" applyNumberFormat="1" applyFont="1" applyFill="1" applyBorder="1" applyAlignment="1" applyProtection="1">
      <alignment horizontal="right" wrapText="1"/>
      <protection/>
    </xf>
    <xf numFmtId="166" fontId="29" fillId="38" borderId="17" xfId="53" applyNumberFormat="1" applyFont="1" applyFill="1" applyBorder="1" applyAlignment="1" applyProtection="1">
      <alignment horizontal="right" wrapText="1"/>
      <protection/>
    </xf>
    <xf numFmtId="4" fontId="29" fillId="38" borderId="0" xfId="0" applyNumberFormat="1" applyFont="1" applyFill="1" applyBorder="1" applyAlignment="1" applyProtection="1">
      <alignment horizontal="right"/>
      <protection/>
    </xf>
    <xf numFmtId="4" fontId="32" fillId="39" borderId="26" xfId="82" applyFont="1" applyFill="1" applyBorder="1" applyAlignment="1">
      <alignment/>
      <protection/>
    </xf>
    <xf numFmtId="4" fontId="32" fillId="39" borderId="30" xfId="0" applyNumberFormat="1" applyFont="1" applyFill="1" applyBorder="1" applyAlignment="1" applyProtection="1">
      <alignment horizontal="right"/>
      <protection/>
    </xf>
    <xf numFmtId="166" fontId="29" fillId="0" borderId="16" xfId="36" applyFont="1" applyFill="1" applyBorder="1" applyAlignment="1" applyProtection="1">
      <alignment wrapText="1"/>
      <protection/>
    </xf>
    <xf numFmtId="166" fontId="29" fillId="0" borderId="16" xfId="36" applyFont="1" applyBorder="1" applyAlignment="1" applyProtection="1">
      <alignment wrapText="1"/>
      <protection/>
    </xf>
    <xf numFmtId="166" fontId="29" fillId="0" borderId="17" xfId="36" applyFont="1" applyBorder="1" applyAlignment="1" applyProtection="1">
      <alignment wrapText="1"/>
      <protection/>
    </xf>
    <xf numFmtId="166" fontId="29" fillId="0" borderId="31" xfId="36" applyFont="1" applyFill="1" applyBorder="1" applyAlignment="1" applyProtection="1">
      <alignment wrapText="1"/>
      <protection/>
    </xf>
    <xf numFmtId="166" fontId="29" fillId="0" borderId="31" xfId="36" applyFont="1" applyBorder="1" applyAlignment="1" applyProtection="1">
      <alignment wrapText="1"/>
      <protection/>
    </xf>
    <xf numFmtId="166" fontId="29" fillId="0" borderId="16" xfId="36" applyFont="1" applyBorder="1" applyAlignment="1" applyProtection="1">
      <alignment vertical="top" wrapText="1"/>
      <protection/>
    </xf>
    <xf numFmtId="4" fontId="29" fillId="0" borderId="17" xfId="36" applyNumberFormat="1" applyFont="1" applyFill="1" applyBorder="1" applyAlignment="1" applyProtection="1">
      <alignment wrapText="1"/>
      <protection/>
    </xf>
    <xf numFmtId="4" fontId="29" fillId="0" borderId="16" xfId="36" applyNumberFormat="1" applyFont="1" applyFill="1" applyBorder="1" applyAlignment="1" applyProtection="1">
      <alignment wrapText="1"/>
      <protection/>
    </xf>
    <xf numFmtId="4" fontId="29" fillId="0" borderId="0" xfId="36" applyNumberFormat="1" applyFont="1" applyFill="1" applyBorder="1" applyAlignment="1" applyProtection="1">
      <alignment wrapText="1"/>
      <protection/>
    </xf>
    <xf numFmtId="4" fontId="29" fillId="0" borderId="17" xfId="53" applyNumberFormat="1" applyFont="1" applyBorder="1" applyAlignment="1" applyProtection="1">
      <alignment wrapText="1"/>
      <protection/>
    </xf>
    <xf numFmtId="4" fontId="29" fillId="0" borderId="17" xfId="36" applyNumberFormat="1" applyFont="1" applyBorder="1" applyAlignment="1" applyProtection="1">
      <alignment wrapText="1"/>
      <protection/>
    </xf>
    <xf numFmtId="4" fontId="29" fillId="0" borderId="16" xfId="36" applyNumberFormat="1" applyFont="1" applyBorder="1" applyAlignment="1" applyProtection="1">
      <alignment wrapText="1"/>
      <protection/>
    </xf>
    <xf numFmtId="4" fontId="29" fillId="0" borderId="0" xfId="53" applyNumberFormat="1" applyFont="1" applyBorder="1" applyAlignment="1" applyProtection="1">
      <alignment wrapText="1"/>
      <protection/>
    </xf>
    <xf numFmtId="4" fontId="32" fillId="37" borderId="26" xfId="82" applyNumberFormat="1" applyFont="1" applyFill="1" applyBorder="1" applyAlignment="1">
      <alignment/>
      <protection/>
    </xf>
    <xf numFmtId="166" fontId="29" fillId="0" borderId="0" xfId="36" applyFont="1" applyBorder="1" applyAlignment="1" applyProtection="1">
      <alignment horizontal="right" wrapText="1"/>
      <protection/>
    </xf>
    <xf numFmtId="4" fontId="32" fillId="37" borderId="26" xfId="82" applyFont="1" applyFill="1" applyBorder="1" applyAlignment="1">
      <alignment/>
      <protection/>
    </xf>
    <xf numFmtId="4" fontId="16" fillId="0" borderId="22" xfId="62" applyNumberFormat="1" applyFont="1" applyBorder="1" applyAlignment="1" quotePrefix="1">
      <alignment horizontal="right"/>
      <protection/>
    </xf>
    <xf numFmtId="0" fontId="29" fillId="38" borderId="0" xfId="0" applyFont="1" applyFill="1" applyBorder="1" applyAlignment="1" applyProtection="1">
      <alignment horizontal="left" vertical="top" wrapText="1"/>
      <protection/>
    </xf>
    <xf numFmtId="0" fontId="33" fillId="0" borderId="22" xfId="72" applyNumberFormat="1" applyFont="1" applyFill="1" applyBorder="1" applyAlignment="1" applyProtection="1">
      <alignment horizontal="left" vertical="top" wrapText="1"/>
      <protection/>
    </xf>
    <xf numFmtId="0" fontId="33" fillId="0" borderId="0" xfId="72" applyNumberFormat="1" applyFont="1" applyFill="1" applyBorder="1" applyAlignment="1" applyProtection="1">
      <alignment horizontal="left" vertical="top" wrapText="1"/>
      <protection/>
    </xf>
    <xf numFmtId="0" fontId="33" fillId="0" borderId="0" xfId="0" applyFont="1" applyFill="1" applyBorder="1" applyAlignment="1" applyProtection="1">
      <alignment horizontal="right" vertical="top" wrapText="1"/>
      <protection/>
    </xf>
    <xf numFmtId="3" fontId="33" fillId="0" borderId="0" xfId="0" applyNumberFormat="1" applyFont="1" applyFill="1" applyBorder="1" applyAlignment="1" applyProtection="1">
      <alignment horizontal="left" vertical="top" wrapText="1"/>
      <protection/>
    </xf>
    <xf numFmtId="0" fontId="34" fillId="0" borderId="0" xfId="72" applyNumberFormat="1" applyFont="1" applyFill="1" applyBorder="1" applyAlignment="1" applyProtection="1">
      <alignment horizontal="left" vertical="top" wrapText="1"/>
      <protection/>
    </xf>
    <xf numFmtId="0" fontId="33" fillId="0" borderId="0" xfId="53" applyNumberFormat="1" applyFont="1" applyFill="1" applyBorder="1" applyProtection="1">
      <alignment horizontal="right" vertical="top" wrapText="1"/>
      <protection/>
    </xf>
    <xf numFmtId="166" fontId="33" fillId="0" borderId="16" xfId="36" applyFont="1" applyFill="1" applyBorder="1" applyAlignment="1" applyProtection="1">
      <alignment horizontal="right" vertical="top" wrapText="1"/>
      <protection/>
    </xf>
    <xf numFmtId="166" fontId="33" fillId="0" borderId="16" xfId="36" applyFont="1" applyFill="1" applyBorder="1" applyAlignment="1" applyProtection="1">
      <alignment horizontal="right" wrapText="1"/>
      <protection/>
    </xf>
    <xf numFmtId="0" fontId="33" fillId="0" borderId="22" xfId="53" applyNumberFormat="1" applyFont="1" applyFill="1" applyBorder="1" applyAlignment="1" applyProtection="1">
      <alignment horizontal="right" wrapText="1"/>
      <protection/>
    </xf>
    <xf numFmtId="166" fontId="33" fillId="0" borderId="17" xfId="36" applyFont="1" applyFill="1" applyBorder="1" applyAlignment="1" applyProtection="1">
      <alignment horizontal="right" wrapText="1"/>
      <protection/>
    </xf>
    <xf numFmtId="0" fontId="33" fillId="0" borderId="22" xfId="72" applyNumberFormat="1" applyFont="1" applyFill="1" applyBorder="1" applyAlignment="1" applyProtection="1" quotePrefix="1">
      <alignment horizontal="left" vertical="top" wrapText="1"/>
      <protection/>
    </xf>
    <xf numFmtId="0" fontId="33" fillId="0" borderId="0" xfId="72" applyNumberFormat="1" applyFont="1" applyFill="1" applyBorder="1" applyAlignment="1" applyProtection="1" quotePrefix="1">
      <alignment horizontal="left" vertical="top" wrapText="1"/>
      <protection/>
    </xf>
    <xf numFmtId="0" fontId="33" fillId="0" borderId="0" xfId="53" applyNumberFormat="1" applyFont="1" applyFill="1" applyBorder="1" applyAlignment="1" applyProtection="1">
      <alignment horizontal="right" wrapText="1"/>
      <protection/>
    </xf>
    <xf numFmtId="0" fontId="34" fillId="0" borderId="0" xfId="72" applyNumberFormat="1" applyFont="1" applyFill="1" applyBorder="1" applyAlignment="1" applyProtection="1">
      <alignment horizontal="left" vertical="center" wrapText="1"/>
      <protection/>
    </xf>
    <xf numFmtId="166" fontId="29" fillId="0" borderId="32" xfId="36" applyFont="1" applyBorder="1" applyAlignment="1" applyProtection="1">
      <alignment wrapText="1"/>
      <protection/>
    </xf>
    <xf numFmtId="49" fontId="30" fillId="0" borderId="33" xfId="72" applyNumberFormat="1" applyFont="1" applyFill="1" applyBorder="1" applyProtection="1">
      <alignment horizontal="left" vertical="top" wrapText="1" indent="2"/>
      <protection/>
    </xf>
    <xf numFmtId="0" fontId="29" fillId="0" borderId="33" xfId="53" applyNumberFormat="1" applyFont="1" applyBorder="1" applyAlignment="1" applyProtection="1">
      <alignment horizontal="right" wrapText="1"/>
      <protection/>
    </xf>
    <xf numFmtId="166" fontId="29" fillId="0" borderId="32" xfId="36" applyFont="1" applyFill="1" applyBorder="1" applyAlignment="1" applyProtection="1">
      <alignment wrapText="1"/>
      <protection/>
    </xf>
    <xf numFmtId="0" fontId="33" fillId="0" borderId="0" xfId="71" applyNumberFormat="1" applyFont="1" applyFill="1" applyBorder="1" applyProtection="1">
      <alignment horizontal="left" vertical="top" wrapText="1"/>
      <protection/>
    </xf>
    <xf numFmtId="0" fontId="34" fillId="0" borderId="0" xfId="60" applyNumberFormat="1" applyFont="1" applyFill="1" applyBorder="1" applyProtection="1">
      <alignment horizontal="left" vertical="top" wrapText="1"/>
      <protection/>
    </xf>
    <xf numFmtId="0" fontId="13" fillId="0" borderId="34" xfId="62" applyFont="1" applyBorder="1">
      <alignment/>
      <protection/>
    </xf>
    <xf numFmtId="0" fontId="7" fillId="0" borderId="0" xfId="0" applyFont="1" applyBorder="1" applyAlignment="1">
      <alignment horizontal="left" vertical="top" wrapText="1"/>
    </xf>
    <xf numFmtId="4" fontId="29" fillId="0" borderId="16" xfId="53" applyNumberFormat="1" applyFont="1" applyBorder="1" applyAlignment="1" applyProtection="1">
      <alignment wrapText="1"/>
      <protection/>
    </xf>
    <xf numFmtId="0" fontId="33" fillId="0" borderId="35" xfId="72" applyNumberFormat="1" applyFont="1" applyFill="1" applyBorder="1" applyAlignment="1" applyProtection="1">
      <alignment horizontal="left" vertical="top" wrapText="1"/>
      <protection/>
    </xf>
    <xf numFmtId="0" fontId="33" fillId="0" borderId="35" xfId="53" applyNumberFormat="1" applyFont="1" applyFill="1" applyBorder="1" applyAlignment="1" applyProtection="1">
      <alignment horizontal="right" wrapText="1"/>
      <protection/>
    </xf>
    <xf numFmtId="166" fontId="33" fillId="0" borderId="35" xfId="36" applyFont="1" applyFill="1" applyBorder="1" applyAlignment="1" applyProtection="1">
      <alignment horizontal="right" wrapText="1"/>
      <protection/>
    </xf>
    <xf numFmtId="166" fontId="33" fillId="0" borderId="36" xfId="36" applyFont="1" applyFill="1" applyBorder="1" applyAlignment="1" applyProtection="1">
      <alignment horizontal="right" wrapText="1"/>
      <protection/>
    </xf>
    <xf numFmtId="4" fontId="32" fillId="39" borderId="37" xfId="82" applyFont="1" applyFill="1" applyBorder="1" applyAlignment="1">
      <alignment vertical="top"/>
      <protection/>
    </xf>
    <xf numFmtId="4" fontId="26" fillId="37" borderId="0" xfId="82" applyFont="1" applyFill="1" applyBorder="1" applyAlignment="1">
      <alignment/>
      <protection/>
    </xf>
    <xf numFmtId="4" fontId="26" fillId="37" borderId="37" xfId="82" applyFont="1" applyFill="1" applyBorder="1" applyAlignment="1">
      <alignment/>
      <protection/>
    </xf>
    <xf numFmtId="0" fontId="37" fillId="0" borderId="33" xfId="66" applyFont="1" applyBorder="1" applyAlignment="1">
      <alignment horizontal="justify" vertical="center" wrapText="1"/>
      <protection/>
    </xf>
    <xf numFmtId="0" fontId="29" fillId="0" borderId="32" xfId="53" applyNumberFormat="1" applyFont="1" applyFill="1" applyBorder="1" applyAlignment="1" applyProtection="1">
      <alignment horizontal="right" wrapText="1"/>
      <protection/>
    </xf>
    <xf numFmtId="0" fontId="29" fillId="0" borderId="0" xfId="0" applyNumberFormat="1" applyFont="1" applyBorder="1" applyAlignment="1" applyProtection="1">
      <alignment horizontal="left" vertical="top" wrapText="1"/>
      <protection locked="0"/>
    </xf>
    <xf numFmtId="0" fontId="29" fillId="38" borderId="0" xfId="71" applyNumberFormat="1" applyFont="1" applyFill="1" applyBorder="1" applyAlignment="1" applyProtection="1">
      <alignment horizontal="left" vertical="top" wrapText="1"/>
      <protection/>
    </xf>
    <xf numFmtId="0" fontId="29" fillId="38" borderId="0" xfId="0" applyFont="1" applyFill="1" applyBorder="1" applyAlignment="1" applyProtection="1">
      <alignment horizontal="left" vertical="top" wrapText="1"/>
      <protection/>
    </xf>
    <xf numFmtId="4" fontId="26" fillId="37" borderId="0" xfId="82" applyNumberFormat="1" applyFont="1" applyFill="1" applyBorder="1" applyAlignment="1">
      <alignment/>
      <protection/>
    </xf>
    <xf numFmtId="4" fontId="26" fillId="37" borderId="37" xfId="82" applyNumberFormat="1" applyFont="1" applyFill="1" applyBorder="1" applyAlignment="1">
      <alignment/>
      <protection/>
    </xf>
    <xf numFmtId="0" fontId="29" fillId="0" borderId="35" xfId="53" applyNumberFormat="1" applyFont="1" applyFill="1" applyBorder="1" applyAlignment="1" applyProtection="1">
      <alignment horizontal="right" wrapText="1"/>
      <protection/>
    </xf>
    <xf numFmtId="166" fontId="29" fillId="0" borderId="35" xfId="36" applyFont="1" applyFill="1" applyBorder="1" applyAlignment="1" applyProtection="1">
      <alignment horizontal="right" wrapText="1"/>
      <protection/>
    </xf>
    <xf numFmtId="4" fontId="29" fillId="0" borderId="35" xfId="0" applyNumberFormat="1" applyFont="1" applyFill="1" applyBorder="1" applyAlignment="1" applyProtection="1">
      <alignment horizontal="right" wrapText="1"/>
      <protection/>
    </xf>
    <xf numFmtId="4" fontId="29" fillId="39" borderId="0" xfId="0" applyNumberFormat="1" applyFont="1" applyFill="1" applyBorder="1" applyAlignment="1" applyProtection="1">
      <alignment horizontal="right" wrapText="1"/>
      <protection/>
    </xf>
    <xf numFmtId="0" fontId="29" fillId="0" borderId="0" xfId="0" applyFont="1" applyAlignment="1">
      <alignment horizontal="left" wrapText="1"/>
    </xf>
    <xf numFmtId="0" fontId="29" fillId="0" borderId="33" xfId="0" applyFont="1" applyBorder="1" applyAlignment="1">
      <alignment/>
    </xf>
    <xf numFmtId="166" fontId="29" fillId="0" borderId="32" xfId="36" applyFont="1" applyFill="1" applyBorder="1" applyAlignment="1" applyProtection="1">
      <alignment horizontal="right" wrapText="1"/>
      <protection/>
    </xf>
    <xf numFmtId="166" fontId="29" fillId="0" borderId="32" xfId="36" applyFont="1" applyBorder="1" applyAlignment="1" applyProtection="1">
      <alignment horizontal="right" wrapText="1"/>
      <protection/>
    </xf>
    <xf numFmtId="0" fontId="26" fillId="0" borderId="0" xfId="0" applyFont="1" applyBorder="1" applyAlignment="1" applyProtection="1">
      <alignment horizontal="left" vertical="top" wrapText="1"/>
      <protection/>
    </xf>
    <xf numFmtId="0" fontId="29" fillId="0" borderId="0" xfId="0" applyFont="1" applyBorder="1" applyAlignment="1">
      <alignment horizontal="left" wrapText="1"/>
    </xf>
    <xf numFmtId="0" fontId="29" fillId="0" borderId="0" xfId="0" applyFont="1" applyBorder="1" applyAlignment="1">
      <alignment/>
    </xf>
    <xf numFmtId="166" fontId="29" fillId="0" borderId="37" xfId="36" applyFont="1" applyBorder="1" applyAlignment="1" applyProtection="1">
      <alignment horizontal="right" wrapText="1"/>
      <protection/>
    </xf>
    <xf numFmtId="0" fontId="29" fillId="0" borderId="0" xfId="0" applyFont="1" applyBorder="1" applyAlignment="1" applyProtection="1">
      <alignment horizontal="left" vertical="top" wrapText="1"/>
      <protection/>
    </xf>
    <xf numFmtId="0" fontId="29" fillId="0" borderId="38" xfId="53" applyNumberFormat="1" applyFont="1" applyFill="1" applyBorder="1" applyAlignment="1" applyProtection="1">
      <alignment horizontal="right" wrapText="1"/>
      <protection/>
    </xf>
    <xf numFmtId="166" fontId="29" fillId="0" borderId="38" xfId="36" applyFont="1" applyFill="1" applyBorder="1" applyAlignment="1" applyProtection="1">
      <alignment horizontal="right" wrapText="1"/>
      <protection/>
    </xf>
    <xf numFmtId="166" fontId="29" fillId="0" borderId="38" xfId="36" applyFont="1" applyBorder="1" applyAlignment="1" applyProtection="1">
      <alignment horizontal="right" wrapText="1"/>
      <protection/>
    </xf>
    <xf numFmtId="166" fontId="29" fillId="0" borderId="36" xfId="36" applyFont="1" applyFill="1" applyBorder="1" applyAlignment="1" applyProtection="1">
      <alignment horizontal="right" wrapText="1"/>
      <protection/>
    </xf>
    <xf numFmtId="166" fontId="29" fillId="0" borderId="37" xfId="36" applyFont="1" applyFill="1" applyBorder="1" applyAlignment="1" applyProtection="1">
      <alignment horizontal="right" wrapText="1"/>
      <protection/>
    </xf>
    <xf numFmtId="4" fontId="32" fillId="39" borderId="37" xfId="82" applyFont="1" applyFill="1" applyBorder="1" applyAlignment="1">
      <alignment/>
      <protection/>
    </xf>
    <xf numFmtId="0" fontId="29" fillId="0" borderId="35" xfId="53" applyNumberFormat="1" applyFont="1" applyBorder="1" applyAlignment="1" applyProtection="1">
      <alignment horizontal="right" wrapText="1"/>
      <protection/>
    </xf>
    <xf numFmtId="166" fontId="29" fillId="0" borderId="35" xfId="36" applyFont="1" applyFill="1" applyBorder="1" applyAlignment="1" applyProtection="1">
      <alignment wrapText="1"/>
      <protection/>
    </xf>
    <xf numFmtId="166" fontId="29" fillId="0" borderId="36" xfId="36" applyFont="1" applyBorder="1" applyAlignment="1" applyProtection="1">
      <alignment wrapText="1"/>
      <protection/>
    </xf>
    <xf numFmtId="166" fontId="29" fillId="0" borderId="0" xfId="36" applyFont="1" applyFill="1" applyBorder="1" applyAlignment="1" applyProtection="1">
      <alignment vertical="top" wrapText="1"/>
      <protection/>
    </xf>
    <xf numFmtId="166" fontId="29" fillId="0" borderId="37" xfId="36" applyFont="1" applyBorder="1" applyAlignment="1" applyProtection="1">
      <alignment vertical="top" wrapText="1"/>
      <protection/>
    </xf>
    <xf numFmtId="4" fontId="32" fillId="42" borderId="0" xfId="82" applyFont="1" applyFill="1" applyBorder="1" applyAlignment="1">
      <alignment vertical="top"/>
      <protection/>
    </xf>
    <xf numFmtId="4" fontId="32" fillId="42" borderId="37" xfId="82" applyFont="1" applyFill="1" applyBorder="1" applyAlignment="1">
      <alignment vertical="top"/>
      <protection/>
    </xf>
    <xf numFmtId="166" fontId="29" fillId="38" borderId="0" xfId="36" applyFont="1" applyFill="1" applyBorder="1" applyAlignment="1" applyProtection="1">
      <alignment horizontal="right" wrapText="1"/>
      <protection/>
    </xf>
    <xf numFmtId="166" fontId="29" fillId="38" borderId="37" xfId="53" applyNumberFormat="1" applyFont="1" applyFill="1" applyBorder="1" applyAlignment="1" applyProtection="1">
      <alignment horizontal="right" wrapText="1"/>
      <protection/>
    </xf>
    <xf numFmtId="4" fontId="26" fillId="42" borderId="37" xfId="82" applyFont="1" applyFill="1" applyBorder="1" applyAlignment="1">
      <alignment/>
      <protection/>
    </xf>
    <xf numFmtId="0" fontId="29" fillId="0" borderId="39" xfId="53" applyNumberFormat="1" applyFont="1" applyBorder="1" applyAlignment="1" applyProtection="1">
      <alignment horizontal="right" wrapText="1"/>
      <protection/>
    </xf>
    <xf numFmtId="166" fontId="29" fillId="0" borderId="39" xfId="36" applyFont="1" applyFill="1" applyBorder="1" applyAlignment="1" applyProtection="1">
      <alignment wrapText="1"/>
      <protection/>
    </xf>
    <xf numFmtId="166" fontId="29" fillId="0" borderId="40" xfId="36" applyFont="1" applyBorder="1" applyAlignment="1" applyProtection="1">
      <alignment wrapText="1"/>
      <protection/>
    </xf>
    <xf numFmtId="49" fontId="38" fillId="0" borderId="0" xfId="69" applyNumberFormat="1" applyFont="1" applyAlignment="1">
      <alignment horizontal="left" vertical="top"/>
      <protection/>
    </xf>
    <xf numFmtId="0" fontId="1" fillId="0" borderId="0" xfId="69">
      <alignment/>
      <protection/>
    </xf>
    <xf numFmtId="0" fontId="1" fillId="0" borderId="0" xfId="69" applyAlignment="1">
      <alignment horizontal="center"/>
      <protection/>
    </xf>
    <xf numFmtId="49" fontId="1" fillId="0" borderId="0" xfId="69" applyNumberFormat="1" applyAlignment="1">
      <alignment horizontal="left" vertical="top"/>
      <protection/>
    </xf>
    <xf numFmtId="0" fontId="1" fillId="0" borderId="0" xfId="69" applyFont="1">
      <alignment/>
      <protection/>
    </xf>
    <xf numFmtId="49" fontId="38" fillId="0" borderId="0" xfId="69" applyNumberFormat="1" applyFont="1" applyAlignment="1">
      <alignment horizontal="center" vertical="top"/>
      <protection/>
    </xf>
    <xf numFmtId="0" fontId="38" fillId="0" borderId="0" xfId="69" applyFont="1">
      <alignment/>
      <protection/>
    </xf>
    <xf numFmtId="49" fontId="1" fillId="0" borderId="0" xfId="69" applyNumberFormat="1" applyAlignment="1">
      <alignment horizontal="center" vertical="top"/>
      <protection/>
    </xf>
    <xf numFmtId="49" fontId="1" fillId="0" borderId="0" xfId="69" applyNumberFormat="1" applyFont="1" applyAlignment="1">
      <alignment horizontal="center" vertical="top"/>
      <protection/>
    </xf>
    <xf numFmtId="0" fontId="1" fillId="0" borderId="0" xfId="69" applyFont="1" applyAlignment="1">
      <alignment horizontal="center"/>
      <protection/>
    </xf>
    <xf numFmtId="1" fontId="1" fillId="0" borderId="0" xfId="69" applyNumberFormat="1" applyFont="1" applyAlignment="1">
      <alignment horizontal="center"/>
      <protection/>
    </xf>
    <xf numFmtId="4" fontId="1" fillId="0" borderId="0" xfId="69" applyNumberFormat="1" applyFont="1" applyAlignment="1">
      <alignment horizontal="right"/>
      <protection/>
    </xf>
    <xf numFmtId="4" fontId="38" fillId="0" borderId="0" xfId="69" applyNumberFormat="1" applyFont="1" applyAlignment="1">
      <alignment horizontal="right"/>
      <protection/>
    </xf>
    <xf numFmtId="49" fontId="38" fillId="0" borderId="0" xfId="69" applyNumberFormat="1" applyFont="1" applyAlignment="1">
      <alignment horizontal="left" vertical="top"/>
      <protection/>
    </xf>
    <xf numFmtId="4" fontId="1" fillId="0" borderId="0" xfId="69" applyNumberFormat="1" applyAlignment="1">
      <alignment horizontal="center"/>
      <protection/>
    </xf>
    <xf numFmtId="4" fontId="1" fillId="0" borderId="0" xfId="69" applyNumberFormat="1">
      <alignment/>
      <protection/>
    </xf>
    <xf numFmtId="49" fontId="1" fillId="0" borderId="0" xfId="69" applyNumberFormat="1" applyFont="1" applyAlignment="1">
      <alignment horizontal="left"/>
      <protection/>
    </xf>
    <xf numFmtId="49" fontId="1" fillId="0" borderId="0" xfId="69" applyNumberFormat="1" applyAlignment="1">
      <alignment horizontal="left"/>
      <protection/>
    </xf>
    <xf numFmtId="0" fontId="1" fillId="0" borderId="0" xfId="69" applyFont="1">
      <alignment/>
      <protection/>
    </xf>
    <xf numFmtId="0" fontId="1" fillId="0" borderId="0" xfId="69" quotePrefix="1">
      <alignment/>
      <protection/>
    </xf>
    <xf numFmtId="0" fontId="1" fillId="0" borderId="0" xfId="69" applyFont="1" applyAlignment="1">
      <alignment horizontal="center"/>
      <protection/>
    </xf>
    <xf numFmtId="4" fontId="1" fillId="0" borderId="0" xfId="69" applyNumberFormat="1" applyAlignment="1">
      <alignment horizontal="right"/>
      <protection/>
    </xf>
    <xf numFmtId="0" fontId="1" fillId="0" borderId="0" xfId="69" applyFont="1" quotePrefix="1">
      <alignment/>
      <protection/>
    </xf>
    <xf numFmtId="0" fontId="38" fillId="0" borderId="0" xfId="69" applyFont="1">
      <alignment/>
      <protection/>
    </xf>
    <xf numFmtId="4" fontId="1" fillId="0" borderId="0" xfId="69" applyNumberFormat="1" applyFont="1" applyAlignment="1">
      <alignment horizontal="center"/>
      <protection/>
    </xf>
    <xf numFmtId="4" fontId="1" fillId="0" borderId="0" xfId="69" applyNumberFormat="1" applyFont="1">
      <alignment/>
      <protection/>
    </xf>
    <xf numFmtId="0" fontId="1" fillId="0" borderId="0" xfId="69" applyFont="1" applyAlignment="1">
      <alignment vertical="top"/>
      <protection/>
    </xf>
    <xf numFmtId="49" fontId="1" fillId="0" borderId="0" xfId="69" applyNumberFormat="1" applyFont="1" applyAlignment="1">
      <alignment vertical="top"/>
      <protection/>
    </xf>
    <xf numFmtId="49" fontId="1" fillId="0" borderId="0" xfId="69" applyNumberFormat="1" applyFont="1">
      <alignment/>
      <protection/>
    </xf>
    <xf numFmtId="4" fontId="1" fillId="0" borderId="0" xfId="69" applyNumberFormat="1" applyFont="1" applyAlignment="1">
      <alignment horizontal="right"/>
      <protection/>
    </xf>
    <xf numFmtId="1" fontId="1" fillId="0" borderId="0" xfId="69" applyNumberFormat="1" applyAlignment="1">
      <alignment horizontal="center"/>
      <protection/>
    </xf>
    <xf numFmtId="49" fontId="1" fillId="0" borderId="0" xfId="69" applyNumberFormat="1" applyFont="1">
      <alignment/>
      <protection/>
    </xf>
    <xf numFmtId="49" fontId="1" fillId="0" borderId="0" xfId="69" applyNumberFormat="1">
      <alignment/>
      <protection/>
    </xf>
    <xf numFmtId="49" fontId="1" fillId="0" borderId="0" xfId="69" applyNumberFormat="1" applyAlignment="1">
      <alignment horizontal="justify" vertical="top" wrapText="1"/>
      <protection/>
    </xf>
    <xf numFmtId="0" fontId="1" fillId="0" borderId="0" xfId="69" applyAlignment="1">
      <alignment horizontal="center" wrapText="1"/>
      <protection/>
    </xf>
    <xf numFmtId="1" fontId="1" fillId="0" borderId="0" xfId="69" applyNumberFormat="1" applyAlignment="1">
      <alignment horizontal="center" wrapText="1"/>
      <protection/>
    </xf>
    <xf numFmtId="0" fontId="1" fillId="0" borderId="0" xfId="69" applyFont="1" applyAlignment="1">
      <alignment horizontal="left" vertical="center"/>
      <protection/>
    </xf>
    <xf numFmtId="0" fontId="1" fillId="0" borderId="0" xfId="69" applyFont="1" applyAlignment="1" quotePrefix="1">
      <alignment horizontal="left" vertical="center"/>
      <protection/>
    </xf>
    <xf numFmtId="0" fontId="38" fillId="0" borderId="0" xfId="69" applyFont="1" applyAlignment="1">
      <alignment horizontal="justify" vertical="top" wrapText="1"/>
      <protection/>
    </xf>
    <xf numFmtId="49" fontId="1" fillId="0" borderId="0" xfId="69" applyNumberFormat="1" applyFont="1" applyAlignment="1">
      <alignment horizontal="left" vertical="top"/>
      <protection/>
    </xf>
    <xf numFmtId="2" fontId="1" fillId="0" borderId="0" xfId="69" applyNumberFormat="1" applyFont="1">
      <alignment/>
      <protection/>
    </xf>
    <xf numFmtId="4" fontId="85" fillId="0" borderId="0" xfId="69" applyNumberFormat="1" applyFont="1">
      <alignment/>
      <protection/>
    </xf>
    <xf numFmtId="0" fontId="85" fillId="0" borderId="0" xfId="69" applyFont="1">
      <alignment/>
      <protection/>
    </xf>
    <xf numFmtId="0" fontId="86" fillId="0" borderId="0" xfId="69" applyFont="1" applyAlignment="1">
      <alignment vertical="top" wrapText="1"/>
      <protection/>
    </xf>
    <xf numFmtId="49" fontId="1" fillId="0" borderId="0" xfId="69" applyNumberFormat="1" applyFont="1" applyAlignment="1">
      <alignment horizontal="left" vertical="center"/>
      <protection/>
    </xf>
    <xf numFmtId="0" fontId="1" fillId="0" borderId="0" xfId="67" applyFont="1" applyAlignment="1">
      <alignment horizontal="justify" vertical="top"/>
      <protection/>
    </xf>
    <xf numFmtId="0" fontId="38" fillId="0" borderId="0" xfId="69" applyFont="1" applyAlignment="1">
      <alignment horizontal="justify"/>
      <protection/>
    </xf>
    <xf numFmtId="0" fontId="85" fillId="0" borderId="0" xfId="69" applyFont="1" applyAlignment="1">
      <alignment horizontal="center"/>
      <protection/>
    </xf>
    <xf numFmtId="1" fontId="85" fillId="0" borderId="0" xfId="69" applyNumberFormat="1" applyFont="1" applyAlignment="1">
      <alignment horizontal="center"/>
      <protection/>
    </xf>
    <xf numFmtId="4" fontId="85" fillId="0" borderId="0" xfId="69" applyNumberFormat="1" applyFont="1" applyAlignment="1">
      <alignment horizontal="center"/>
      <protection/>
    </xf>
    <xf numFmtId="0" fontId="38" fillId="0" borderId="0" xfId="69" applyFont="1" applyAlignment="1">
      <alignment horizontal="left" vertical="center"/>
      <protection/>
    </xf>
    <xf numFmtId="49" fontId="85" fillId="0" borderId="0" xfId="69" applyNumberFormat="1" applyFont="1" applyAlignment="1">
      <alignment horizontal="left" vertical="top"/>
      <protection/>
    </xf>
    <xf numFmtId="0" fontId="85" fillId="0" borderId="0" xfId="69" applyFont="1" applyAlignment="1" quotePrefix="1">
      <alignment horizontal="left" vertical="center"/>
      <protection/>
    </xf>
    <xf numFmtId="4" fontId="1" fillId="0" borderId="0" xfId="69" applyNumberFormat="1" applyFont="1">
      <alignment/>
      <protection/>
    </xf>
    <xf numFmtId="4" fontId="38" fillId="0" borderId="0" xfId="69" applyNumberFormat="1" applyFont="1" applyAlignment="1">
      <alignment horizontal="right"/>
      <protection/>
    </xf>
    <xf numFmtId="0" fontId="40" fillId="0" borderId="0" xfId="69" applyFont="1">
      <alignment/>
      <protection/>
    </xf>
    <xf numFmtId="4" fontId="1" fillId="0" borderId="0" xfId="69" applyNumberFormat="1" applyFont="1" applyAlignment="1">
      <alignment horizontal="center"/>
      <protection/>
    </xf>
    <xf numFmtId="0" fontId="85" fillId="0" borderId="0" xfId="69" applyFont="1">
      <alignment/>
      <protection/>
    </xf>
    <xf numFmtId="0" fontId="85" fillId="0" borderId="0" xfId="69" applyFont="1" quotePrefix="1">
      <alignment/>
      <protection/>
    </xf>
    <xf numFmtId="4" fontId="38" fillId="0" borderId="0" xfId="69" applyNumberFormat="1" applyFont="1">
      <alignment/>
      <protection/>
    </xf>
    <xf numFmtId="49" fontId="38" fillId="0" borderId="0" xfId="69" applyNumberFormat="1" applyFont="1" applyAlignment="1">
      <alignment vertical="top"/>
      <protection/>
    </xf>
    <xf numFmtId="0" fontId="87" fillId="0" borderId="0" xfId="69" applyFont="1">
      <alignment/>
      <protection/>
    </xf>
    <xf numFmtId="0" fontId="41" fillId="0" borderId="0" xfId="69" applyFont="1">
      <alignment/>
      <protection/>
    </xf>
    <xf numFmtId="2" fontId="41" fillId="0" borderId="0" xfId="69" applyNumberFormat="1" applyFont="1">
      <alignment/>
      <protection/>
    </xf>
    <xf numFmtId="0" fontId="87" fillId="0" borderId="0" xfId="69" applyFont="1" applyAlignment="1">
      <alignment horizontal="center"/>
      <protection/>
    </xf>
    <xf numFmtId="2" fontId="87" fillId="0" borderId="0" xfId="69" applyNumberFormat="1" applyFont="1" applyAlignment="1">
      <alignment horizontal="right"/>
      <protection/>
    </xf>
    <xf numFmtId="49" fontId="87" fillId="0" borderId="0" xfId="69" applyNumberFormat="1" applyFont="1">
      <alignment/>
      <protection/>
    </xf>
    <xf numFmtId="2" fontId="1" fillId="0" borderId="0" xfId="69" applyNumberFormat="1" applyFont="1" applyAlignment="1">
      <alignment horizontal="right"/>
      <protection/>
    </xf>
    <xf numFmtId="0" fontId="1" fillId="0" borderId="0" xfId="69" applyFont="1" applyAlignment="1">
      <alignment horizontal="justify" vertical="top"/>
      <protection/>
    </xf>
    <xf numFmtId="49" fontId="38" fillId="0" borderId="0" xfId="69" applyNumberFormat="1" applyFont="1" applyAlignment="1">
      <alignment vertical="top"/>
      <protection/>
    </xf>
    <xf numFmtId="49" fontId="1" fillId="0" borderId="0" xfId="69" applyNumberFormat="1" applyAlignment="1">
      <alignment vertical="top"/>
      <protection/>
    </xf>
    <xf numFmtId="0" fontId="38" fillId="0" borderId="0" xfId="69" applyFont="1" applyAlignment="1">
      <alignment vertical="top"/>
      <protection/>
    </xf>
    <xf numFmtId="0" fontId="38" fillId="0" borderId="0" xfId="69" applyFont="1" applyAlignment="1">
      <alignment horizontal="center"/>
      <protection/>
    </xf>
    <xf numFmtId="2" fontId="1" fillId="0" borderId="0" xfId="69" applyNumberFormat="1" applyFont="1">
      <alignment/>
      <protection/>
    </xf>
    <xf numFmtId="3" fontId="1" fillId="0" borderId="0" xfId="69" applyNumberFormat="1" applyAlignment="1">
      <alignment horizontal="center"/>
      <protection/>
    </xf>
    <xf numFmtId="2" fontId="1" fillId="0" borderId="0" xfId="69" applyNumberFormat="1" applyFont="1" applyAlignment="1">
      <alignment horizontal="right"/>
      <protection/>
    </xf>
    <xf numFmtId="0" fontId="16" fillId="0" borderId="0" xfId="62" applyFont="1" applyAlignment="1">
      <alignment horizontal="center"/>
      <protection/>
    </xf>
    <xf numFmtId="0" fontId="17" fillId="37" borderId="0" xfId="62" applyFont="1" applyFill="1" applyAlignment="1">
      <alignment horizontal="center"/>
      <protection/>
    </xf>
    <xf numFmtId="0" fontId="20" fillId="37" borderId="0" xfId="62" applyFont="1" applyFill="1" applyAlignment="1">
      <alignment horizontal="left"/>
      <protection/>
    </xf>
    <xf numFmtId="0" fontId="17" fillId="0" borderId="0" xfId="62" applyFont="1" applyBorder="1" applyAlignment="1">
      <alignment horizontal="center" vertical="center" wrapText="1"/>
      <protection/>
    </xf>
    <xf numFmtId="0" fontId="17" fillId="0" borderId="12" xfId="62" applyFont="1" applyBorder="1" applyAlignment="1">
      <alignment horizontal="center" vertical="center" wrapText="1"/>
      <protection/>
    </xf>
    <xf numFmtId="0" fontId="17" fillId="0" borderId="12" xfId="62" applyFont="1" applyBorder="1" applyAlignment="1" quotePrefix="1">
      <alignment horizontal="center"/>
      <protection/>
    </xf>
    <xf numFmtId="0" fontId="17" fillId="0" borderId="0" xfId="62" applyFont="1" applyAlignment="1">
      <alignment horizontal="center"/>
      <protection/>
    </xf>
    <xf numFmtId="0" fontId="13" fillId="0" borderId="34" xfId="62" applyFont="1" applyBorder="1" applyAlignment="1">
      <alignment horizontal="center"/>
      <protection/>
    </xf>
    <xf numFmtId="0" fontId="18" fillId="0" borderId="34" xfId="62" applyFont="1" applyBorder="1" applyAlignment="1">
      <alignment horizontal="center" vertical="center" wrapText="1"/>
      <protection/>
    </xf>
    <xf numFmtId="0" fontId="18" fillId="0" borderId="34" xfId="62" applyFont="1" applyBorder="1" applyAlignment="1">
      <alignment horizontal="center" vertical="center"/>
      <protection/>
    </xf>
    <xf numFmtId="0" fontId="18" fillId="0" borderId="13" xfId="62" applyFont="1" applyBorder="1" applyAlignment="1">
      <alignment horizontal="center"/>
      <protection/>
    </xf>
    <xf numFmtId="0" fontId="66" fillId="0" borderId="0" xfId="43" applyAlignment="1">
      <alignment horizontal="center"/>
    </xf>
    <xf numFmtId="0" fontId="13" fillId="0" borderId="0" xfId="62" applyFont="1" applyAlignment="1">
      <alignment horizontal="center"/>
      <protection/>
    </xf>
    <xf numFmtId="0" fontId="16" fillId="0" borderId="0" xfId="62" applyFont="1" applyAlignment="1" quotePrefix="1">
      <alignment horizontal="center"/>
      <protection/>
    </xf>
    <xf numFmtId="0" fontId="14" fillId="0" borderId="0" xfId="62" applyFont="1" applyAlignment="1">
      <alignment horizontal="center"/>
      <protection/>
    </xf>
    <xf numFmtId="0" fontId="15" fillId="0" borderId="0" xfId="62" applyFont="1" applyAlignment="1">
      <alignment horizontal="center"/>
      <protection/>
    </xf>
    <xf numFmtId="0" fontId="16" fillId="37" borderId="0" xfId="62" applyFont="1" applyFill="1" applyAlignment="1">
      <alignment horizontal="center" vertical="top"/>
      <protection/>
    </xf>
    <xf numFmtId="0" fontId="17" fillId="0" borderId="12" xfId="62" applyFont="1" applyBorder="1" applyAlignment="1">
      <alignment horizontal="center"/>
      <protection/>
    </xf>
    <xf numFmtId="0" fontId="20" fillId="0" borderId="0" xfId="62" applyFont="1" applyFill="1" applyAlignment="1">
      <alignment horizontal="left"/>
      <protection/>
    </xf>
    <xf numFmtId="0" fontId="18" fillId="0" borderId="34" xfId="62" applyFont="1" applyBorder="1" applyAlignment="1">
      <alignment horizontal="center"/>
      <protection/>
    </xf>
    <xf numFmtId="0" fontId="17" fillId="0" borderId="12" xfId="62" applyFont="1" applyBorder="1" applyAlignment="1">
      <alignment horizontal="center" wrapText="1"/>
      <protection/>
    </xf>
    <xf numFmtId="0" fontId="17" fillId="0" borderId="13" xfId="62" applyFont="1" applyBorder="1" applyAlignment="1">
      <alignment horizontal="center"/>
      <protection/>
    </xf>
    <xf numFmtId="0" fontId="25" fillId="0" borderId="0" xfId="34" applyFont="1" applyBorder="1" applyAlignment="1" applyProtection="1">
      <alignment horizontal="left" vertical="top" wrapText="1"/>
      <protection/>
    </xf>
    <xf numFmtId="0" fontId="22" fillId="0" borderId="0" xfId="0" applyFont="1" applyBorder="1" applyAlignment="1" applyProtection="1">
      <alignment horizontal="left" vertical="top" wrapText="1"/>
      <protection/>
    </xf>
    <xf numFmtId="49" fontId="26" fillId="23" borderId="23" xfId="42" applyNumberFormat="1" applyFont="1" applyBorder="1" applyAlignment="1" applyProtection="1">
      <alignment horizontal="right" vertical="top"/>
      <protection/>
    </xf>
    <xf numFmtId="49" fontId="26" fillId="23" borderId="24" xfId="42" applyNumberFormat="1" applyFont="1" applyBorder="1" applyAlignment="1" applyProtection="1">
      <alignment horizontal="right" vertical="top"/>
      <protection/>
    </xf>
    <xf numFmtId="49" fontId="26" fillId="23" borderId="25" xfId="42" applyNumberFormat="1" applyFont="1" applyBorder="1" applyAlignment="1" applyProtection="1">
      <alignment horizontal="right" vertical="top"/>
      <protection/>
    </xf>
    <xf numFmtId="0" fontId="23" fillId="37" borderId="0" xfId="34" applyNumberFormat="1" applyFont="1" applyFill="1" applyBorder="1" applyAlignment="1" applyProtection="1">
      <alignment horizontal="right" vertical="top" wrapText="1"/>
      <protection/>
    </xf>
    <xf numFmtId="0" fontId="23" fillId="37" borderId="30" xfId="34" applyNumberFormat="1" applyFont="1" applyFill="1" applyBorder="1" applyAlignment="1" applyProtection="1">
      <alignment horizontal="right" vertical="top" wrapText="1"/>
      <protection/>
    </xf>
    <xf numFmtId="0" fontId="22" fillId="0" borderId="0" xfId="0" applyFont="1" applyBorder="1" applyAlignment="1" applyProtection="1">
      <alignment horizontal="justify" vertical="top" wrapText="1"/>
      <protection/>
    </xf>
    <xf numFmtId="0" fontId="27" fillId="37" borderId="0" xfId="34" applyNumberFormat="1" applyFont="1" applyFill="1" applyBorder="1" applyAlignment="1" applyProtection="1">
      <alignment horizontal="right" vertical="top" wrapText="1"/>
      <protection/>
    </xf>
    <xf numFmtId="0" fontId="22" fillId="0" borderId="0" xfId="0" applyNumberFormat="1" applyFont="1" applyFill="1" applyBorder="1" applyAlignment="1" applyProtection="1">
      <alignment horizontal="justify" vertical="top" wrapText="1"/>
      <protection/>
    </xf>
    <xf numFmtId="0" fontId="21" fillId="0" borderId="0" xfId="0" applyNumberFormat="1" applyFont="1" applyFill="1" applyBorder="1" applyAlignment="1" applyProtection="1">
      <alignment horizontal="justify" vertical="top" wrapText="1"/>
      <protection/>
    </xf>
    <xf numFmtId="0" fontId="22" fillId="0" borderId="0" xfId="0" applyFont="1" applyBorder="1" applyAlignment="1" applyProtection="1">
      <alignment horizontal="left" vertical="top"/>
      <protection/>
    </xf>
    <xf numFmtId="0" fontId="22" fillId="0" borderId="0" xfId="0" applyFont="1" applyBorder="1" applyAlignment="1">
      <alignment horizontal="justify" vertical="top" wrapText="1"/>
    </xf>
    <xf numFmtId="0" fontId="22" fillId="0" borderId="0" xfId="41" applyNumberFormat="1" applyFont="1" applyFill="1" applyBorder="1" applyAlignment="1" applyProtection="1">
      <alignment horizontal="justify" vertical="center" wrapText="1"/>
      <protection/>
    </xf>
    <xf numFmtId="0" fontId="22" fillId="0" borderId="0" xfId="0" applyNumberFormat="1" applyFont="1" applyFill="1" applyBorder="1" applyAlignment="1">
      <alignment horizontal="justify" vertical="top" wrapText="1"/>
    </xf>
    <xf numFmtId="0" fontId="23" fillId="0" borderId="0" xfId="0" applyNumberFormat="1" applyFont="1" applyFill="1" applyBorder="1" applyAlignment="1" applyProtection="1">
      <alignment horizontal="justify" vertical="top" wrapText="1"/>
      <protection/>
    </xf>
    <xf numFmtId="0" fontId="29" fillId="0" borderId="0" xfId="0" applyFont="1" applyFill="1" applyBorder="1" applyAlignment="1" applyProtection="1">
      <alignment horizontal="left" vertical="top" wrapText="1"/>
      <protection/>
    </xf>
    <xf numFmtId="0" fontId="33" fillId="0" borderId="22" xfId="71" applyNumberFormat="1" applyFont="1" applyFill="1" applyBorder="1" applyAlignment="1" applyProtection="1">
      <alignment horizontal="left" vertical="top" wrapText="1"/>
      <protection/>
    </xf>
    <xf numFmtId="0" fontId="33" fillId="0" borderId="41" xfId="71" applyNumberFormat="1" applyFont="1" applyFill="1" applyBorder="1" applyAlignment="1" applyProtection="1">
      <alignment horizontal="left" vertical="top" wrapText="1"/>
      <protection/>
    </xf>
    <xf numFmtId="0" fontId="29" fillId="38" borderId="0" xfId="0" applyFont="1" applyFill="1" applyBorder="1" applyAlignment="1" applyProtection="1">
      <alignment horizontal="left" vertical="top" wrapText="1"/>
      <protection/>
    </xf>
    <xf numFmtId="0" fontId="29" fillId="0" borderId="0" xfId="0" applyNumberFormat="1" applyFont="1" applyBorder="1" applyAlignment="1" applyProtection="1">
      <alignment vertical="top" wrapText="1"/>
      <protection locked="0"/>
    </xf>
    <xf numFmtId="0" fontId="29" fillId="0" borderId="37" xfId="0" applyNumberFormat="1" applyFont="1" applyBorder="1" applyAlignment="1" applyProtection="1">
      <alignment vertical="top" wrapText="1"/>
      <protection locked="0"/>
    </xf>
    <xf numFmtId="0" fontId="29" fillId="0" borderId="0" xfId="0" applyNumberFormat="1" applyFont="1" applyBorder="1" applyAlignment="1" applyProtection="1">
      <alignment horizontal="left" vertical="top" wrapText="1"/>
      <protection locked="0"/>
    </xf>
    <xf numFmtId="0" fontId="29" fillId="0" borderId="37" xfId="0" applyNumberFormat="1" applyFont="1" applyBorder="1" applyAlignment="1" applyProtection="1">
      <alignment horizontal="left" vertical="top" wrapText="1"/>
      <protection locked="0"/>
    </xf>
    <xf numFmtId="0" fontId="29" fillId="0" borderId="0" xfId="0" applyFont="1" applyBorder="1" applyAlignment="1" applyProtection="1">
      <alignment horizontal="left" vertical="top" wrapText="1"/>
      <protection/>
    </xf>
    <xf numFmtId="0" fontId="1" fillId="0" borderId="0" xfId="69" applyFont="1">
      <alignment/>
      <protection/>
    </xf>
    <xf numFmtId="0" fontId="38" fillId="0" borderId="0" xfId="69" applyFont="1" applyAlignment="1">
      <alignment vertical="top"/>
      <protection/>
    </xf>
  </cellXfs>
  <cellStyles count="75">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Bold" xfId="34"/>
    <cellStyle name="br." xfId="35"/>
    <cellStyle name="cijene i kolicine" xfId="36"/>
    <cellStyle name="Comma 2" xfId="37"/>
    <cellStyle name="Comma 2 2" xfId="38"/>
    <cellStyle name="Comma 3" xfId="39"/>
    <cellStyle name="Dobro" xfId="40"/>
    <cellStyle name="Good 1" xfId="41"/>
    <cellStyle name="Heading 1 1" xfId="42"/>
    <cellStyle name="Hyperlink" xfId="43"/>
    <cellStyle name="Isticanje1" xfId="44"/>
    <cellStyle name="Isticanje2" xfId="45"/>
    <cellStyle name="Isticanje3" xfId="46"/>
    <cellStyle name="Isticanje4" xfId="47"/>
    <cellStyle name="Isticanje5" xfId="48"/>
    <cellStyle name="Isticanje6" xfId="49"/>
    <cellStyle name="Italic" xfId="50"/>
    <cellStyle name="Izlaz" xfId="51"/>
    <cellStyle name="Izračun" xfId="52"/>
    <cellStyle name="jed. mj." xfId="53"/>
    <cellStyle name="Loše" xfId="54"/>
    <cellStyle name="naslov" xfId="55"/>
    <cellStyle name="Naslov 1" xfId="56"/>
    <cellStyle name="Naslov 2" xfId="57"/>
    <cellStyle name="Naslov 3" xfId="58"/>
    <cellStyle name="Naslov 4" xfId="59"/>
    <cellStyle name="naslov stavke" xfId="60"/>
    <cellStyle name="Neutralno" xfId="61"/>
    <cellStyle name="Normal 2" xfId="62"/>
    <cellStyle name="Normal 2 2" xfId="63"/>
    <cellStyle name="Normal 3" xfId="64"/>
    <cellStyle name="Normal 3 2" xfId="65"/>
    <cellStyle name="Normal 4" xfId="66"/>
    <cellStyle name="Normal 5" xfId="67"/>
    <cellStyle name="Normalno 2" xfId="68"/>
    <cellStyle name="Normalno 3" xfId="69"/>
    <cellStyle name="Obično_PT Hrvatski zdral" xfId="70"/>
    <cellStyle name="opis stavke" xfId="71"/>
    <cellStyle name="podstavke" xfId="72"/>
    <cellStyle name="Percent" xfId="73"/>
    <cellStyle name="Povezana ćelija" xfId="74"/>
    <cellStyle name="Followed Hyperlink" xfId="75"/>
    <cellStyle name="Provjera ćelije" xfId="76"/>
    <cellStyle name="r." xfId="77"/>
    <cellStyle name="Result 1" xfId="78"/>
    <cellStyle name="Right" xfId="79"/>
    <cellStyle name="Tekst objašnjenja" xfId="80"/>
    <cellStyle name="Tekst upozorenja" xfId="81"/>
    <cellStyle name="traka" xfId="82"/>
    <cellStyle name="Ukupni zbroj" xfId="83"/>
    <cellStyle name="Unos" xfId="84"/>
    <cellStyle name="Currency" xfId="85"/>
    <cellStyle name="Currency [0]" xfId="86"/>
    <cellStyle name="Comma" xfId="87"/>
    <cellStyle name="Comma [0]" xfId="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EEEEEE"/>
      <rgbColor rgb="00E6E6E6"/>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3333"/>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osip.damjanovic.vk@gmail.com"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G88"/>
  <sheetViews>
    <sheetView showGridLines="0" showZeros="0" tabSelected="1" view="pageBreakPreview" zoomScale="130" zoomScaleNormal="130" zoomScaleSheetLayoutView="130" zoomScalePageLayoutView="0" workbookViewId="0" topLeftCell="A1">
      <selection activeCell="C30" sqref="C30"/>
    </sheetView>
  </sheetViews>
  <sheetFormatPr defaultColWidth="8.7109375" defaultRowHeight="12.75" customHeight="1"/>
  <cols>
    <col min="1" max="1" width="4.140625" style="1" customWidth="1"/>
    <col min="2" max="2" width="4.140625" style="2" customWidth="1"/>
    <col min="3" max="3" width="38.8515625" style="3" customWidth="1"/>
    <col min="4" max="6" width="11.140625" style="4" customWidth="1"/>
    <col min="7" max="7" width="44.00390625" style="5" customWidth="1"/>
    <col min="8" max="16384" width="8.7109375" style="6" customWidth="1"/>
  </cols>
  <sheetData>
    <row r="1" spans="1:7" s="7" customFormat="1" ht="14.25" customHeight="1">
      <c r="A1" s="40"/>
      <c r="B1" s="470" t="s">
        <v>198</v>
      </c>
      <c r="C1" s="470"/>
      <c r="D1" s="470"/>
      <c r="E1" s="470"/>
      <c r="F1" s="470"/>
      <c r="G1" s="470"/>
    </row>
    <row r="2" spans="1:7" s="7" customFormat="1" ht="14.25" customHeight="1">
      <c r="A2" s="40"/>
      <c r="B2" s="471" t="s">
        <v>153</v>
      </c>
      <c r="C2" s="471"/>
      <c r="D2" s="471"/>
      <c r="E2" s="471"/>
      <c r="F2" s="471"/>
      <c r="G2" s="471"/>
    </row>
    <row r="3" spans="1:7" s="7" customFormat="1" ht="14.25" customHeight="1">
      <c r="A3" s="40"/>
      <c r="B3" s="41"/>
      <c r="C3" s="467" t="s">
        <v>199</v>
      </c>
      <c r="D3" s="468"/>
      <c r="E3" s="468"/>
      <c r="F3" s="468"/>
      <c r="G3" s="468"/>
    </row>
    <row r="4" spans="1:7" s="7" customFormat="1" ht="26.25" customHeight="1">
      <c r="A4" s="40"/>
      <c r="B4" s="41"/>
      <c r="C4" s="40"/>
      <c r="D4" s="40"/>
      <c r="E4" s="42"/>
      <c r="F4" s="40"/>
      <c r="G4" s="43"/>
    </row>
    <row r="5" spans="1:7" s="7" customFormat="1" ht="14.25" customHeight="1">
      <c r="A5" s="40"/>
      <c r="B5" s="41"/>
      <c r="C5" s="40"/>
      <c r="D5" s="40"/>
      <c r="E5" s="42"/>
      <c r="F5" s="40"/>
      <c r="G5" s="43"/>
    </row>
    <row r="6" spans="1:7" s="7" customFormat="1" ht="14.25" customHeight="1">
      <c r="A6" s="40"/>
      <c r="B6" s="41"/>
      <c r="C6" s="40"/>
      <c r="D6" s="40"/>
      <c r="E6" s="42"/>
      <c r="F6" s="40"/>
      <c r="G6" s="43"/>
    </row>
    <row r="7" spans="1:7" s="7" customFormat="1" ht="24.75" customHeight="1">
      <c r="A7" s="44"/>
      <c r="B7" s="472" t="s">
        <v>0</v>
      </c>
      <c r="C7" s="472"/>
      <c r="D7" s="472"/>
      <c r="E7" s="472"/>
      <c r="F7" s="472"/>
      <c r="G7" s="472"/>
    </row>
    <row r="8" spans="1:7" s="7" customFormat="1" ht="24.75" customHeight="1">
      <c r="A8" s="40"/>
      <c r="B8" s="473" t="s">
        <v>224</v>
      </c>
      <c r="C8" s="473"/>
      <c r="D8" s="473"/>
      <c r="E8" s="473"/>
      <c r="F8" s="473"/>
      <c r="G8" s="473"/>
    </row>
    <row r="9" spans="1:7" s="7" customFormat="1" ht="24.75" customHeight="1">
      <c r="A9" s="40"/>
      <c r="B9" s="473" t="s">
        <v>225</v>
      </c>
      <c r="C9" s="473"/>
      <c r="D9" s="473"/>
      <c r="E9" s="473"/>
      <c r="F9" s="473"/>
      <c r="G9" s="473"/>
    </row>
    <row r="10" spans="1:7" s="7" customFormat="1" ht="24.75" customHeight="1">
      <c r="A10" s="40"/>
      <c r="B10" s="466" t="s">
        <v>226</v>
      </c>
      <c r="C10" s="466"/>
      <c r="D10" s="466"/>
      <c r="E10" s="466"/>
      <c r="F10" s="466"/>
      <c r="G10" s="466"/>
    </row>
    <row r="11" spans="1:7" s="7" customFormat="1" ht="24.75" customHeight="1">
      <c r="A11" s="40"/>
      <c r="B11" s="466" t="s">
        <v>227</v>
      </c>
      <c r="C11" s="466"/>
      <c r="D11" s="466"/>
      <c r="E11" s="466"/>
      <c r="F11" s="466"/>
      <c r="G11" s="466"/>
    </row>
    <row r="12" spans="1:7" s="7" customFormat="1" ht="24.75" customHeight="1">
      <c r="A12" s="40"/>
      <c r="B12" s="475"/>
      <c r="C12" s="475"/>
      <c r="D12" s="475"/>
      <c r="E12" s="475"/>
      <c r="F12" s="475"/>
      <c r="G12" s="475"/>
    </row>
    <row r="13" spans="1:7" s="7" customFormat="1" ht="24.75" customHeight="1">
      <c r="A13" s="40"/>
      <c r="B13" s="41"/>
      <c r="C13" s="40"/>
      <c r="D13" s="40"/>
      <c r="E13" s="42"/>
      <c r="F13" s="40"/>
      <c r="G13" s="43"/>
    </row>
    <row r="14" spans="1:7" s="7" customFormat="1" ht="24.75" customHeight="1">
      <c r="A14" s="40"/>
      <c r="B14" s="41"/>
      <c r="C14" s="40"/>
      <c r="D14" s="40"/>
      <c r="E14" s="42"/>
      <c r="F14" s="40"/>
      <c r="G14" s="43"/>
    </row>
    <row r="15" spans="1:7" ht="24.75" customHeight="1">
      <c r="A15" s="44"/>
      <c r="B15" s="472" t="s">
        <v>154</v>
      </c>
      <c r="C15" s="472"/>
      <c r="D15" s="472"/>
      <c r="E15" s="472"/>
      <c r="F15" s="472"/>
      <c r="G15" s="472"/>
    </row>
    <row r="16" spans="1:7" ht="24.75" customHeight="1">
      <c r="A16" s="459" t="s">
        <v>251</v>
      </c>
      <c r="B16" s="459"/>
      <c r="C16" s="459"/>
      <c r="D16" s="459"/>
      <c r="E16" s="459"/>
      <c r="F16" s="459"/>
      <c r="G16" s="459"/>
    </row>
    <row r="17" spans="1:7" ht="37.5" customHeight="1">
      <c r="A17" s="460"/>
      <c r="B17" s="460"/>
      <c r="C17" s="460"/>
      <c r="D17" s="460"/>
      <c r="E17" s="460"/>
      <c r="F17" s="460"/>
      <c r="G17" s="460"/>
    </row>
    <row r="18" spans="1:7" s="332" customFormat="1" ht="34.5" customHeight="1">
      <c r="A18" s="331"/>
      <c r="B18" s="464" t="s">
        <v>252</v>
      </c>
      <c r="C18" s="465"/>
      <c r="D18" s="465"/>
      <c r="E18" s="465"/>
      <c r="F18" s="465"/>
      <c r="G18" s="465"/>
    </row>
    <row r="19" spans="1:7" ht="24.75" customHeight="1">
      <c r="A19" s="40"/>
      <c r="B19" s="41"/>
      <c r="C19" s="47"/>
      <c r="D19" s="47"/>
      <c r="E19" s="48"/>
      <c r="F19" s="47"/>
      <c r="G19" s="43"/>
    </row>
    <row r="20" spans="1:7" ht="24.75" customHeight="1">
      <c r="A20" s="40"/>
      <c r="B20" s="41"/>
      <c r="C20" s="40"/>
      <c r="D20" s="40"/>
      <c r="E20" s="42"/>
      <c r="F20" s="40"/>
      <c r="G20" s="43"/>
    </row>
    <row r="21" spans="1:7" ht="24.75" customHeight="1">
      <c r="A21" s="40"/>
      <c r="B21" s="41"/>
      <c r="C21" s="40"/>
      <c r="D21" s="40"/>
      <c r="E21" s="42"/>
      <c r="F21" s="40"/>
      <c r="G21" s="43"/>
    </row>
    <row r="22" spans="1:7" ht="24.75" customHeight="1">
      <c r="A22" s="44"/>
      <c r="B22" s="472" t="s">
        <v>155</v>
      </c>
      <c r="C22" s="472"/>
      <c r="D22" s="472"/>
      <c r="E22" s="472"/>
      <c r="F22" s="472"/>
      <c r="G22" s="472"/>
    </row>
    <row r="23" spans="1:7" ht="24.75" customHeight="1">
      <c r="A23" s="49"/>
      <c r="B23" s="462" t="s">
        <v>228</v>
      </c>
      <c r="C23" s="462"/>
      <c r="D23" s="462"/>
      <c r="E23" s="462"/>
      <c r="F23" s="462"/>
      <c r="G23" s="462"/>
    </row>
    <row r="24" spans="1:7" ht="24.75" customHeight="1">
      <c r="A24" s="45"/>
      <c r="B24" s="476" t="s">
        <v>235</v>
      </c>
      <c r="C24" s="473"/>
      <c r="D24" s="473"/>
      <c r="E24" s="473"/>
      <c r="F24" s="473"/>
      <c r="G24" s="473"/>
    </row>
    <row r="25" spans="1:7" ht="24.75" customHeight="1">
      <c r="A25" s="46"/>
      <c r="B25" s="477" t="s">
        <v>229</v>
      </c>
      <c r="C25" s="477"/>
      <c r="D25" s="477"/>
      <c r="E25" s="477"/>
      <c r="F25" s="477"/>
      <c r="G25" s="477"/>
    </row>
    <row r="26" spans="1:7" ht="24.75" customHeight="1">
      <c r="A26" s="40"/>
      <c r="B26" s="41"/>
      <c r="C26" s="40"/>
      <c r="D26" s="40"/>
      <c r="E26" s="42"/>
      <c r="F26" s="40"/>
      <c r="G26" s="43"/>
    </row>
    <row r="27" spans="1:7" ht="24.75" customHeight="1">
      <c r="A27" s="40"/>
      <c r="B27" s="41"/>
      <c r="C27" s="40"/>
      <c r="D27" s="40"/>
      <c r="E27" s="42"/>
      <c r="F27" s="40"/>
      <c r="G27" s="43"/>
    </row>
    <row r="28" spans="1:7" s="8" customFormat="1" ht="24.75" customHeight="1">
      <c r="A28" s="44"/>
      <c r="B28" s="472" t="s">
        <v>156</v>
      </c>
      <c r="C28" s="472"/>
      <c r="D28" s="472"/>
      <c r="E28" s="472"/>
      <c r="F28" s="472"/>
      <c r="G28" s="472"/>
    </row>
    <row r="29" spans="1:7" s="9" customFormat="1" ht="24.75" customHeight="1">
      <c r="A29" s="45"/>
      <c r="B29" s="461" t="s">
        <v>321</v>
      </c>
      <c r="C29" s="461"/>
      <c r="D29" s="461"/>
      <c r="E29" s="461"/>
      <c r="F29" s="461"/>
      <c r="G29" s="461"/>
    </row>
    <row r="30" spans="1:7" s="9" customFormat="1" ht="24.75" customHeight="1">
      <c r="A30" s="40"/>
      <c r="B30" s="41"/>
      <c r="C30" s="40"/>
      <c r="D30" s="40"/>
      <c r="E30" s="42"/>
      <c r="F30" s="40"/>
      <c r="G30" s="43"/>
    </row>
    <row r="31" spans="1:7" s="9" customFormat="1" ht="24.75" customHeight="1">
      <c r="A31" s="40"/>
      <c r="B31" s="41"/>
      <c r="C31" s="40"/>
      <c r="D31" s="40"/>
      <c r="E31" s="42"/>
      <c r="F31" s="40"/>
      <c r="G31" s="43"/>
    </row>
    <row r="32" spans="1:7" ht="24.75" customHeight="1">
      <c r="A32" s="44"/>
      <c r="B32" s="472" t="s">
        <v>157</v>
      </c>
      <c r="C32" s="472"/>
      <c r="D32" s="472"/>
      <c r="E32" s="472"/>
      <c r="F32" s="472"/>
      <c r="G32" s="472"/>
    </row>
    <row r="33" spans="1:7" ht="24.75" customHeight="1">
      <c r="A33" s="45"/>
      <c r="B33" s="461"/>
      <c r="C33" s="461"/>
      <c r="D33" s="461"/>
      <c r="E33" s="461"/>
      <c r="F33" s="461"/>
      <c r="G33" s="461"/>
    </row>
    <row r="34" spans="1:7" ht="24.75" customHeight="1">
      <c r="A34" s="40"/>
      <c r="B34" s="41"/>
      <c r="C34" s="40"/>
      <c r="D34" s="40"/>
      <c r="E34" s="42"/>
      <c r="F34" s="40"/>
      <c r="G34" s="43"/>
    </row>
    <row r="35" spans="1:7" ht="24.75" customHeight="1">
      <c r="A35" s="40"/>
      <c r="B35" s="456" t="s">
        <v>230</v>
      </c>
      <c r="C35" s="469"/>
      <c r="D35" s="469"/>
      <c r="E35" s="469"/>
      <c r="F35" s="469"/>
      <c r="G35" s="469"/>
    </row>
    <row r="36" spans="1:7" ht="24.75" customHeight="1">
      <c r="A36" s="40"/>
      <c r="B36" s="41"/>
      <c r="C36" s="40"/>
      <c r="D36" s="40"/>
      <c r="E36" s="42"/>
      <c r="F36" s="40"/>
      <c r="G36" s="43"/>
    </row>
    <row r="37" spans="1:7" ht="24.75" customHeight="1">
      <c r="A37" s="44"/>
      <c r="B37" s="51"/>
      <c r="C37" s="457" t="s">
        <v>158</v>
      </c>
      <c r="D37" s="457"/>
      <c r="E37" s="457"/>
      <c r="F37" s="457"/>
      <c r="G37" s="457"/>
    </row>
    <row r="38" spans="1:7" ht="24.75" customHeight="1">
      <c r="A38" s="40"/>
      <c r="B38" s="41"/>
      <c r="C38" s="40"/>
      <c r="D38" s="52"/>
      <c r="E38" s="42"/>
      <c r="F38" s="40"/>
      <c r="G38" s="43"/>
    </row>
    <row r="39" spans="1:7" ht="24.75" customHeight="1">
      <c r="A39" s="47"/>
      <c r="B39" s="53"/>
      <c r="C39" s="54" t="s">
        <v>159</v>
      </c>
      <c r="D39" s="47"/>
      <c r="E39" s="112"/>
      <c r="F39" s="113"/>
      <c r="G39" s="286">
        <f>G61</f>
        <v>0</v>
      </c>
    </row>
    <row r="40" spans="1:7" ht="24.75" customHeight="1">
      <c r="A40" s="47"/>
      <c r="B40" s="53"/>
      <c r="C40" s="55"/>
      <c r="D40" s="47"/>
      <c r="E40" s="112"/>
      <c r="F40" s="113"/>
      <c r="G40" s="63"/>
    </row>
    <row r="41" spans="1:7" ht="24.75" customHeight="1">
      <c r="A41" s="47"/>
      <c r="B41" s="53"/>
      <c r="C41" s="54" t="s">
        <v>160</v>
      </c>
      <c r="D41" s="47"/>
      <c r="E41" s="112"/>
      <c r="F41" s="113"/>
      <c r="G41" s="286">
        <f>G65</f>
        <v>0</v>
      </c>
    </row>
    <row r="42" spans="1:7" ht="24.75" customHeight="1">
      <c r="A42" s="47"/>
      <c r="B42" s="53"/>
      <c r="C42" s="57"/>
      <c r="D42" s="47"/>
      <c r="E42" s="112"/>
      <c r="F42" s="113"/>
      <c r="G42" s="58"/>
    </row>
    <row r="43" spans="1:7" ht="24.75" customHeight="1">
      <c r="A43" s="47"/>
      <c r="B43" s="53"/>
      <c r="C43" s="54" t="s">
        <v>233</v>
      </c>
      <c r="D43" s="48"/>
      <c r="E43" s="112"/>
      <c r="F43" s="112"/>
      <c r="G43" s="286">
        <f>G73</f>
        <v>0</v>
      </c>
    </row>
    <row r="44" spans="1:7" ht="24.75" customHeight="1">
      <c r="A44" s="47"/>
      <c r="B44" s="53"/>
      <c r="C44" s="57"/>
      <c r="D44" s="47"/>
      <c r="E44" s="112"/>
      <c r="F44" s="113"/>
      <c r="G44" s="58"/>
    </row>
    <row r="45" spans="1:7" ht="24.75" customHeight="1">
      <c r="A45" s="115"/>
      <c r="B45" s="116" t="s">
        <v>195</v>
      </c>
      <c r="C45" s="116"/>
      <c r="D45" s="115"/>
      <c r="E45" s="117"/>
      <c r="F45" s="118"/>
      <c r="G45" s="119">
        <f>SUM(G39:G43)</f>
        <v>0</v>
      </c>
    </row>
    <row r="46" spans="1:7" ht="9.75" customHeight="1">
      <c r="A46" s="115"/>
      <c r="B46" s="120"/>
      <c r="C46" s="121"/>
      <c r="D46" s="115"/>
      <c r="E46" s="117"/>
      <c r="F46" s="118"/>
      <c r="G46" s="122"/>
    </row>
    <row r="47" spans="1:7" ht="24.75" customHeight="1">
      <c r="A47" s="115"/>
      <c r="B47" s="474" t="s">
        <v>161</v>
      </c>
      <c r="C47" s="474"/>
      <c r="D47" s="115"/>
      <c r="E47" s="117"/>
      <c r="F47" s="118"/>
      <c r="G47" s="119">
        <f>SUM(G45*0.25)</f>
        <v>0</v>
      </c>
    </row>
    <row r="48" spans="1:7" ht="12.75" customHeight="1">
      <c r="A48" s="115"/>
      <c r="B48" s="123"/>
      <c r="C48" s="115"/>
      <c r="D48" s="115"/>
      <c r="E48" s="117"/>
      <c r="F48" s="118"/>
      <c r="G48" s="124"/>
    </row>
    <row r="49" spans="1:7" ht="24.75" customHeight="1">
      <c r="A49" s="115"/>
      <c r="B49" s="474" t="s">
        <v>162</v>
      </c>
      <c r="C49" s="474"/>
      <c r="D49" s="115"/>
      <c r="E49" s="117"/>
      <c r="F49" s="118"/>
      <c r="G49" s="119">
        <f>SUM(G45:G47)</f>
        <v>0</v>
      </c>
    </row>
    <row r="50" spans="1:7" ht="24.75" customHeight="1">
      <c r="A50" s="40"/>
      <c r="B50" s="41"/>
      <c r="C50" s="40"/>
      <c r="D50" s="40"/>
      <c r="E50" s="42"/>
      <c r="F50" s="40"/>
      <c r="G50" s="43"/>
    </row>
    <row r="51" spans="1:7" ht="24.75" customHeight="1">
      <c r="A51" s="40"/>
      <c r="B51" s="41"/>
      <c r="C51" s="40"/>
      <c r="D51" s="40"/>
      <c r="E51" s="42"/>
      <c r="F51" s="40"/>
      <c r="G51" s="43"/>
    </row>
    <row r="52" spans="1:7" ht="24.75" customHeight="1">
      <c r="A52" s="40"/>
      <c r="B52" s="41"/>
      <c r="C52" s="40"/>
      <c r="D52" s="40"/>
      <c r="E52" s="42"/>
      <c r="F52" s="40"/>
      <c r="G52" s="43"/>
    </row>
    <row r="53" spans="1:7" ht="24.75" customHeight="1">
      <c r="A53" s="40"/>
      <c r="B53" s="41"/>
      <c r="C53" s="52"/>
      <c r="D53" s="40"/>
      <c r="E53" s="66"/>
      <c r="F53" s="40"/>
      <c r="G53" s="43"/>
    </row>
    <row r="54" spans="1:7" ht="24.75" customHeight="1">
      <c r="A54" s="40"/>
      <c r="B54" s="41"/>
      <c r="C54" s="40"/>
      <c r="D54" s="456" t="s">
        <v>163</v>
      </c>
      <c r="E54" s="456"/>
      <c r="F54" s="456"/>
      <c r="G54" s="456"/>
    </row>
    <row r="55" spans="1:7" ht="24.75" customHeight="1">
      <c r="A55" s="40"/>
      <c r="B55" s="41"/>
      <c r="C55" s="40"/>
      <c r="D55" s="50"/>
      <c r="E55" s="67"/>
      <c r="F55" s="50"/>
      <c r="G55" s="50"/>
    </row>
    <row r="56" spans="1:7" ht="24.75" customHeight="1">
      <c r="A56" s="40"/>
      <c r="B56" s="41"/>
      <c r="C56" s="40"/>
      <c r="D56" s="287"/>
      <c r="E56" s="68"/>
      <c r="F56" s="45"/>
      <c r="G56" s="69"/>
    </row>
    <row r="57" spans="1:7" ht="24.75" customHeight="1">
      <c r="A57" s="40"/>
      <c r="B57" s="41"/>
      <c r="C57" s="40"/>
      <c r="D57" s="287"/>
      <c r="E57" s="463"/>
      <c r="F57" s="463"/>
      <c r="G57" s="463"/>
    </row>
    <row r="58" spans="1:7" ht="24.75" customHeight="1">
      <c r="A58" s="40"/>
      <c r="B58" s="41"/>
      <c r="C58" s="40"/>
      <c r="D58" s="40"/>
      <c r="E58" s="42"/>
      <c r="F58" s="40"/>
      <c r="G58" s="43"/>
    </row>
    <row r="59" spans="1:7" ht="24.75" customHeight="1">
      <c r="A59" s="44"/>
      <c r="B59" s="51"/>
      <c r="C59" s="457" t="s">
        <v>197</v>
      </c>
      <c r="D59" s="457"/>
      <c r="E59" s="457"/>
      <c r="F59" s="457"/>
      <c r="G59" s="457"/>
    </row>
    <row r="60" spans="1:7" ht="15" customHeight="1">
      <c r="A60" s="40"/>
      <c r="B60" s="41"/>
      <c r="C60" s="40"/>
      <c r="D60" s="52"/>
      <c r="E60" s="42"/>
      <c r="F60" s="40"/>
      <c r="G60" s="43"/>
    </row>
    <row r="61" spans="1:7" ht="24.75" customHeight="1">
      <c r="A61" s="47"/>
      <c r="B61" s="53"/>
      <c r="C61" s="54" t="s">
        <v>159</v>
      </c>
      <c r="D61" s="47"/>
      <c r="E61" s="112"/>
      <c r="F61" s="113"/>
      <c r="G61" s="286">
        <f>SUM(G62:G63)</f>
        <v>0</v>
      </c>
    </row>
    <row r="62" spans="1:7" ht="19.5" customHeight="1">
      <c r="A62" s="47"/>
      <c r="B62" s="53"/>
      <c r="C62" s="70" t="s">
        <v>164</v>
      </c>
      <c r="D62" s="47"/>
      <c r="E62" s="112"/>
      <c r="F62" s="113"/>
      <c r="G62" s="309">
        <f>'1. pripremni r.'!G48</f>
      </c>
    </row>
    <row r="63" spans="1:7" ht="19.5" customHeight="1">
      <c r="A63" s="47"/>
      <c r="B63" s="53"/>
      <c r="C63" s="70" t="s">
        <v>271</v>
      </c>
      <c r="D63" s="47"/>
      <c r="E63" s="112"/>
      <c r="F63" s="113"/>
      <c r="G63" s="71">
        <f>'2. zidarski r.'!G14</f>
        <v>0</v>
      </c>
    </row>
    <row r="64" spans="1:7" ht="24.75" customHeight="1">
      <c r="A64" s="47"/>
      <c r="B64" s="53"/>
      <c r="C64" s="70"/>
      <c r="D64" s="47"/>
      <c r="E64" s="112"/>
      <c r="F64" s="113"/>
      <c r="G64" s="56"/>
    </row>
    <row r="65" spans="1:7" ht="24.75" customHeight="1">
      <c r="A65" s="47"/>
      <c r="B65" s="53"/>
      <c r="C65" s="54" t="s">
        <v>160</v>
      </c>
      <c r="D65" s="47"/>
      <c r="E65" s="112"/>
      <c r="F65" s="113"/>
      <c r="G65" s="286">
        <f>SUM(G66:G71)</f>
        <v>0</v>
      </c>
    </row>
    <row r="66" spans="1:7" ht="19.5" customHeight="1">
      <c r="A66" s="47"/>
      <c r="B66" s="53"/>
      <c r="C66" s="52" t="s">
        <v>272</v>
      </c>
      <c r="D66" s="47"/>
      <c r="E66" s="112"/>
      <c r="F66" s="113"/>
      <c r="G66" s="56">
        <f>SUM('3. limarski r.'!G10)</f>
        <v>0</v>
      </c>
    </row>
    <row r="67" spans="1:7" ht="19.5" customHeight="1">
      <c r="A67" s="47"/>
      <c r="B67" s="53"/>
      <c r="C67" s="70" t="s">
        <v>273</v>
      </c>
      <c r="D67" s="47"/>
      <c r="E67" s="112"/>
      <c r="F67" s="113"/>
      <c r="G67" s="71">
        <f>SUM('4. podopolagački r.'!G25)</f>
        <v>0</v>
      </c>
    </row>
    <row r="68" spans="1:7" ht="19.5" customHeight="1">
      <c r="A68" s="47"/>
      <c r="B68" s="53"/>
      <c r="C68" s="70" t="s">
        <v>274</v>
      </c>
      <c r="D68" s="47"/>
      <c r="E68" s="112"/>
      <c r="F68" s="113"/>
      <c r="G68" s="71">
        <f>'5. UNUTARNJA vrata'!G13</f>
        <v>0</v>
      </c>
    </row>
    <row r="69" spans="1:7" ht="19.5" customHeight="1">
      <c r="A69" s="47"/>
      <c r="B69" s="53"/>
      <c r="C69" s="70" t="s">
        <v>277</v>
      </c>
      <c r="D69" s="47"/>
      <c r="E69" s="112"/>
      <c r="F69" s="113"/>
      <c r="G69" s="71">
        <f>'6. DRVENA STOLARIJA'!G25</f>
        <v>0</v>
      </c>
    </row>
    <row r="70" spans="1:7" ht="19.5" customHeight="1">
      <c r="A70" s="47"/>
      <c r="B70" s="53"/>
      <c r="C70" s="70" t="s">
        <v>275</v>
      </c>
      <c r="D70" s="47"/>
      <c r="E70" s="112"/>
      <c r="F70" s="113"/>
      <c r="G70" s="71">
        <f>SUM('7. soboslikarski'!G11)</f>
        <v>0</v>
      </c>
    </row>
    <row r="71" spans="1:7" ht="19.5" customHeight="1">
      <c r="A71" s="47"/>
      <c r="B71" s="53"/>
      <c r="C71" s="52" t="s">
        <v>288</v>
      </c>
      <c r="D71" s="47"/>
      <c r="E71" s="112"/>
      <c r="F71" s="113"/>
      <c r="G71" s="71">
        <f>SUM('8. ostalo'!G57)</f>
        <v>0</v>
      </c>
    </row>
    <row r="72" spans="1:7" ht="8.25" customHeight="1">
      <c r="A72" s="47"/>
      <c r="B72" s="53"/>
      <c r="C72" s="57"/>
      <c r="D72" s="47"/>
      <c r="E72" s="112"/>
      <c r="F72" s="112"/>
      <c r="G72" s="58"/>
    </row>
    <row r="73" spans="1:7" ht="18" customHeight="1">
      <c r="A73" s="47"/>
      <c r="B73" s="53"/>
      <c r="C73" s="54" t="s">
        <v>233</v>
      </c>
      <c r="D73" s="47"/>
      <c r="E73" s="112"/>
      <c r="F73" s="112"/>
      <c r="G73" s="286">
        <f>F181</f>
        <v>0</v>
      </c>
    </row>
    <row r="74" spans="1:7" ht="16.5" customHeight="1">
      <c r="A74" s="47"/>
      <c r="B74" s="53"/>
      <c r="C74" s="57"/>
      <c r="D74" s="47"/>
      <c r="E74" s="112"/>
      <c r="F74" s="113"/>
      <c r="G74" s="58"/>
    </row>
    <row r="75" spans="1:7" ht="24.75" customHeight="1">
      <c r="A75" s="59"/>
      <c r="B75" s="60" t="s">
        <v>165</v>
      </c>
      <c r="C75" s="60"/>
      <c r="D75" s="59"/>
      <c r="E75" s="125"/>
      <c r="F75" s="114"/>
      <c r="G75" s="61">
        <f>SUM(G61+G65+G73)</f>
        <v>0</v>
      </c>
    </row>
    <row r="76" spans="1:7" ht="14.25" customHeight="1">
      <c r="A76" s="47"/>
      <c r="B76" s="53"/>
      <c r="C76" s="62"/>
      <c r="D76" s="47"/>
      <c r="E76" s="112"/>
      <c r="F76" s="113"/>
      <c r="G76" s="63"/>
    </row>
    <row r="77" spans="1:7" ht="24.75" customHeight="1">
      <c r="A77" s="59"/>
      <c r="B77" s="458" t="s">
        <v>161</v>
      </c>
      <c r="C77" s="458"/>
      <c r="D77" s="59"/>
      <c r="E77" s="125"/>
      <c r="F77" s="114"/>
      <c r="G77" s="61">
        <f>G75*0.25</f>
        <v>0</v>
      </c>
    </row>
    <row r="78" spans="1:7" ht="14.25" customHeight="1">
      <c r="A78" s="47"/>
      <c r="B78" s="64"/>
      <c r="C78" s="47"/>
      <c r="D78" s="47"/>
      <c r="E78" s="112"/>
      <c r="F78" s="113"/>
      <c r="G78" s="65"/>
    </row>
    <row r="79" spans="1:7" ht="24.75" customHeight="1">
      <c r="A79" s="59"/>
      <c r="B79" s="458" t="s">
        <v>162</v>
      </c>
      <c r="C79" s="458"/>
      <c r="D79" s="59"/>
      <c r="E79" s="125"/>
      <c r="F79" s="114"/>
      <c r="G79" s="61">
        <f>SUM(G75+G77)</f>
        <v>0</v>
      </c>
    </row>
    <row r="80" spans="1:3" ht="24.75" customHeight="1">
      <c r="A80" s="40"/>
      <c r="B80" s="41"/>
      <c r="C80" s="40"/>
    </row>
    <row r="81" spans="1:3" ht="24.75" customHeight="1">
      <c r="A81" s="40"/>
      <c r="B81" s="41"/>
      <c r="C81" s="40"/>
    </row>
    <row r="82" spans="1:7" ht="24.75" customHeight="1">
      <c r="A82" s="40"/>
      <c r="B82" s="41"/>
      <c r="C82" s="40"/>
      <c r="D82" s="456" t="s">
        <v>163</v>
      </c>
      <c r="E82" s="456"/>
      <c r="F82" s="456"/>
      <c r="G82" s="456"/>
    </row>
    <row r="83" spans="1:7" ht="24.75" customHeight="1">
      <c r="A83" s="40"/>
      <c r="B83" s="41"/>
      <c r="C83" s="40"/>
      <c r="D83" s="50"/>
      <c r="E83" s="67"/>
      <c r="F83" s="50"/>
      <c r="G83" s="50"/>
    </row>
    <row r="84" spans="1:7" ht="24.75" customHeight="1">
      <c r="A84" s="40"/>
      <c r="B84" s="41"/>
      <c r="C84" s="40"/>
      <c r="D84" s="287"/>
      <c r="E84" s="68"/>
      <c r="F84" s="45"/>
      <c r="G84" s="69"/>
    </row>
    <row r="85" spans="1:7" ht="24.75" customHeight="1">
      <c r="A85" s="40"/>
      <c r="B85" s="41"/>
      <c r="C85" s="40"/>
      <c r="D85" s="287"/>
      <c r="E85" s="463"/>
      <c r="F85" s="463"/>
      <c r="G85" s="463"/>
    </row>
    <row r="86" spans="1:7" ht="24.75" customHeight="1">
      <c r="A86" s="40"/>
      <c r="B86" s="41"/>
      <c r="C86" s="40"/>
      <c r="D86" s="40"/>
      <c r="E86" s="42"/>
      <c r="F86" s="40"/>
      <c r="G86" s="43"/>
    </row>
    <row r="87" spans="1:7" ht="24.75" customHeight="1">
      <c r="A87" s="40"/>
      <c r="B87" s="456"/>
      <c r="C87" s="456"/>
      <c r="D87" s="456"/>
      <c r="E87" s="456"/>
      <c r="F87" s="456"/>
      <c r="G87" s="456"/>
    </row>
    <row r="88" spans="1:7" ht="24.75" customHeight="1">
      <c r="A88" s="40"/>
      <c r="B88" s="456"/>
      <c r="C88" s="456"/>
      <c r="D88" s="456"/>
      <c r="E88" s="456"/>
      <c r="F88" s="456"/>
      <c r="G88" s="456"/>
    </row>
  </sheetData>
  <sheetProtection selectLockedCells="1" selectUnlockedCells="1"/>
  <mergeCells count="33">
    <mergeCell ref="B87:G87"/>
    <mergeCell ref="B24:G24"/>
    <mergeCell ref="B25:G25"/>
    <mergeCell ref="B28:G28"/>
    <mergeCell ref="B29:G29"/>
    <mergeCell ref="B32:G32"/>
    <mergeCell ref="B1:G1"/>
    <mergeCell ref="B2:G2"/>
    <mergeCell ref="B7:G7"/>
    <mergeCell ref="B8:G8"/>
    <mergeCell ref="B9:G9"/>
    <mergeCell ref="B49:C49"/>
    <mergeCell ref="B12:G12"/>
    <mergeCell ref="B47:C47"/>
    <mergeCell ref="B22:G22"/>
    <mergeCell ref="B15:G15"/>
    <mergeCell ref="B18:G18"/>
    <mergeCell ref="B10:G10"/>
    <mergeCell ref="C3:G3"/>
    <mergeCell ref="B11:G11"/>
    <mergeCell ref="E57:G57"/>
    <mergeCell ref="B35:G35"/>
    <mergeCell ref="C37:G37"/>
    <mergeCell ref="B88:G88"/>
    <mergeCell ref="D54:G54"/>
    <mergeCell ref="C59:G59"/>
    <mergeCell ref="B77:C77"/>
    <mergeCell ref="B79:C79"/>
    <mergeCell ref="A16:G17"/>
    <mergeCell ref="B33:G33"/>
    <mergeCell ref="B23:G23"/>
    <mergeCell ref="D82:G82"/>
    <mergeCell ref="E85:G85"/>
  </mergeCells>
  <hyperlinks>
    <hyperlink ref="C3" r:id="rId1" display="josip.damjanovic.vk@gmail.com"/>
  </hyperlinks>
  <printOptions/>
  <pageMargins left="0.7086614173228347" right="0.11811023622047245" top="0.7480314960629921" bottom="0.7480314960629921" header="0.31496062992125984" footer="0.31496062992125984"/>
  <pageSetup horizontalDpi="300" verticalDpi="300" orientation="portrait" paperSize="9" scale="80" r:id="rId2"/>
  <rowBreaks count="2" manualBreakCount="2">
    <brk id="35" max="255" man="1"/>
    <brk id="58" max="255" man="1"/>
  </rowBreaks>
</worksheet>
</file>

<file path=xl/worksheets/sheet10.xml><?xml version="1.0" encoding="utf-8"?>
<worksheet xmlns="http://schemas.openxmlformats.org/spreadsheetml/2006/main" xmlns:r="http://schemas.openxmlformats.org/officeDocument/2006/relationships">
  <dimension ref="A1:H26"/>
  <sheetViews>
    <sheetView showGridLines="0" showZeros="0" view="pageBreakPreview" zoomScaleNormal="130" zoomScaleSheetLayoutView="100" zoomScalePageLayoutView="0" workbookViewId="0" topLeftCell="A1">
      <selection activeCell="G14" sqref="G14"/>
    </sheetView>
  </sheetViews>
  <sheetFormatPr defaultColWidth="8.7109375" defaultRowHeight="12.75" customHeight="1"/>
  <cols>
    <col min="1" max="1" width="4.140625" style="10" customWidth="1"/>
    <col min="2" max="2" width="4.140625" style="11" customWidth="1"/>
    <col min="3" max="3" width="38.8515625" style="12" customWidth="1"/>
    <col min="4" max="4" width="11.140625" style="13" customWidth="1"/>
    <col min="5" max="5" width="11.140625" style="14" customWidth="1"/>
    <col min="6" max="6" width="13.8515625" style="14" customWidth="1"/>
    <col min="7" max="7" width="13.8515625" style="15" customWidth="1"/>
  </cols>
  <sheetData>
    <row r="1" spans="1:7" ht="12.75" customHeight="1">
      <c r="A1" s="16" t="s">
        <v>134</v>
      </c>
      <c r="B1" s="17"/>
      <c r="C1" s="18" t="s">
        <v>136</v>
      </c>
      <c r="D1" s="19"/>
      <c r="E1" s="20"/>
      <c r="F1" s="20"/>
      <c r="G1" s="20"/>
    </row>
    <row r="2" spans="1:7" ht="12.75" customHeight="1">
      <c r="A2" s="21"/>
      <c r="C2" s="22"/>
      <c r="D2" s="21"/>
      <c r="E2" s="21"/>
      <c r="F2" s="21"/>
      <c r="G2" s="23"/>
    </row>
    <row r="3" spans="1:7" s="26" customFormat="1" ht="12.75" customHeight="1">
      <c r="A3" s="24"/>
      <c r="B3" s="24"/>
      <c r="C3" s="25" t="s">
        <v>120</v>
      </c>
      <c r="D3" s="25" t="s">
        <v>121</v>
      </c>
      <c r="E3" s="25" t="s">
        <v>122</v>
      </c>
      <c r="F3" s="25" t="s">
        <v>123</v>
      </c>
      <c r="G3" s="25" t="s">
        <v>124</v>
      </c>
    </row>
    <row r="4" spans="1:7" ht="12.75" customHeight="1">
      <c r="A4" s="21"/>
      <c r="C4" s="22"/>
      <c r="D4" s="21"/>
      <c r="E4" s="21"/>
      <c r="F4" s="21"/>
      <c r="G4" s="21"/>
    </row>
    <row r="5" spans="1:7" ht="12.75" customHeight="1">
      <c r="A5" s="21">
        <f aca="true" t="shared" si="0" ref="A5:A19">IF((ISNUMBER(B5)),$A$1,"")</f>
      </c>
      <c r="B5" s="11" t="e">
        <f>NA()</f>
        <v>#N/A</v>
      </c>
      <c r="C5" s="27" t="s">
        <v>137</v>
      </c>
      <c r="D5" s="28"/>
      <c r="E5" s="23"/>
      <c r="F5" s="28"/>
      <c r="G5" s="29">
        <f>IF(ISBLANK(F5),"",E5*F5)</f>
      </c>
    </row>
    <row r="6" spans="1:7" ht="51.75" customHeight="1">
      <c r="A6" s="21">
        <f t="shared" si="0"/>
      </c>
      <c r="B6" s="11">
        <f>IF(AND(ISTEXT(C6),ISBLANK(D6),ISTEXT(B5)),COUNT($B$5:B5)+1,"")</f>
      </c>
      <c r="C6" s="30" t="s">
        <v>138</v>
      </c>
      <c r="D6" s="31" t="s">
        <v>127</v>
      </c>
      <c r="E6" s="21">
        <v>120</v>
      </c>
      <c r="F6" s="29"/>
      <c r="G6" s="29">
        <f>IF(ISBLANK(F6),"",E6*F6)</f>
      </c>
    </row>
    <row r="7" spans="1:7" ht="12.75" customHeight="1">
      <c r="A7" s="21">
        <f t="shared" si="0"/>
      </c>
      <c r="B7" s="11">
        <f>IF(AND(ISTEXT(C7),ISBLANK(D7),ISTEXT(B6)),COUNT($B$5:B6)+1,"")</f>
      </c>
      <c r="C7" s="30"/>
      <c r="D7" s="31"/>
      <c r="E7" s="21"/>
      <c r="F7" s="29"/>
      <c r="G7" s="29">
        <f>IF(ISBLANK(F7),"",E7*F7)</f>
      </c>
    </row>
    <row r="8" spans="1:7" ht="12.75" customHeight="1">
      <c r="A8" s="21" t="str">
        <f t="shared" si="0"/>
        <v>13.</v>
      </c>
      <c r="B8" s="11">
        <f>IF(AND(ISTEXT(C8),ISBLANK(D8),ISTEXT(B7)),COUNT($B$5:B7)+1,"")</f>
        <v>1</v>
      </c>
      <c r="C8" s="27" t="s">
        <v>139</v>
      </c>
      <c r="D8" s="21"/>
      <c r="E8" s="21"/>
      <c r="F8" s="21"/>
      <c r="G8" s="21">
        <f>IF(ISBLANK(F8),"",E8*F8)</f>
      </c>
    </row>
    <row r="9" spans="1:7" ht="61.5" customHeight="1">
      <c r="A9" s="21">
        <f t="shared" si="0"/>
      </c>
      <c r="B9" s="11">
        <f>IF(AND(ISTEXT(C9),ISBLANK(D9),ISTEXT(B8)),COUNT($B$5:B8)+1,"")</f>
      </c>
      <c r="C9" s="30" t="s">
        <v>140</v>
      </c>
      <c r="D9" s="31" t="s">
        <v>127</v>
      </c>
      <c r="E9" s="21">
        <v>13</v>
      </c>
      <c r="F9" s="21"/>
      <c r="G9" s="21">
        <f>IF(ISBLANK(F9),"",E9*F9)</f>
      </c>
    </row>
    <row r="10" spans="1:7" ht="12.75" customHeight="1">
      <c r="A10" s="21">
        <f t="shared" si="0"/>
      </c>
      <c r="B10" s="11" t="e">
        <f>NA()</f>
        <v>#N/A</v>
      </c>
      <c r="C10" s="30"/>
      <c r="D10" s="31"/>
      <c r="E10" s="21"/>
      <c r="F10" s="29"/>
      <c r="G10" s="29"/>
    </row>
    <row r="11" spans="1:7" ht="12.75" customHeight="1">
      <c r="A11" s="21">
        <f t="shared" si="0"/>
      </c>
      <c r="B11" s="11">
        <f aca="true" t="shared" si="1" ref="B11:B20">IF(AND(ISTEXT(C11),ISBLANK(D11),ISTEXT(B10)),COUNT($B$5:B10)+1,"")</f>
      </c>
      <c r="C11" s="27" t="s">
        <v>141</v>
      </c>
      <c r="D11" s="32"/>
      <c r="E11" s="33"/>
      <c r="F11" s="32"/>
      <c r="G11" s="34">
        <f>IF(ISBLANK(F11),"",E11*F11)</f>
      </c>
    </row>
    <row r="12" spans="1:7" ht="61.5" customHeight="1">
      <c r="A12" s="21">
        <f t="shared" si="0"/>
      </c>
      <c r="B12" s="11">
        <f t="shared" si="1"/>
      </c>
      <c r="C12" s="30" t="s">
        <v>142</v>
      </c>
      <c r="D12" s="31" t="s">
        <v>127</v>
      </c>
      <c r="E12" s="21">
        <v>7</v>
      </c>
      <c r="F12" s="34"/>
      <c r="G12" s="34">
        <f>IF(ISBLANK(F12),"",E12*F12)</f>
      </c>
    </row>
    <row r="13" spans="1:7" ht="12.75" customHeight="1">
      <c r="A13" s="21">
        <f t="shared" si="0"/>
      </c>
      <c r="B13" s="11">
        <f t="shared" si="1"/>
      </c>
      <c r="C13" s="35"/>
      <c r="D13" s="36"/>
      <c r="E13" s="36"/>
      <c r="F13" s="36"/>
      <c r="G13" s="36"/>
    </row>
    <row r="14" spans="1:8" ht="12.75" customHeight="1">
      <c r="A14" s="21" t="str">
        <f t="shared" si="0"/>
        <v>13.</v>
      </c>
      <c r="B14" s="11">
        <f t="shared" si="1"/>
        <v>2</v>
      </c>
      <c r="C14" s="27" t="s">
        <v>143</v>
      </c>
      <c r="D14" s="32"/>
      <c r="E14" s="33"/>
      <c r="F14" s="32"/>
      <c r="G14" s="34">
        <f>IF(ISBLANK(F14),"",E14*F14)</f>
      </c>
      <c r="H14" s="37"/>
    </row>
    <row r="15" spans="1:8" ht="60.75" customHeight="1">
      <c r="A15" s="21">
        <f t="shared" si="0"/>
      </c>
      <c r="B15" s="11">
        <f t="shared" si="1"/>
      </c>
      <c r="C15" s="30" t="s">
        <v>144</v>
      </c>
      <c r="D15" s="36"/>
      <c r="E15" s="36"/>
      <c r="F15" s="34"/>
      <c r="G15" s="34">
        <f>IF(ISBLANK(F15),"",E15*F15)</f>
      </c>
      <c r="H15" s="37"/>
    </row>
    <row r="16" spans="1:8" ht="12.75" customHeight="1">
      <c r="A16" s="21">
        <f t="shared" si="0"/>
      </c>
      <c r="B16" s="11">
        <f t="shared" si="1"/>
      </c>
      <c r="C16" s="38" t="s">
        <v>145</v>
      </c>
      <c r="D16" s="31" t="s">
        <v>146</v>
      </c>
      <c r="E16" s="21">
        <v>155</v>
      </c>
      <c r="F16" s="34"/>
      <c r="G16" s="34">
        <f>IF(ISBLANK(F16),"",E16*F16)</f>
      </c>
      <c r="H16" s="37"/>
    </row>
    <row r="17" spans="1:7" ht="12.75" customHeight="1">
      <c r="A17" s="21">
        <f t="shared" si="0"/>
      </c>
      <c r="B17" s="11">
        <f t="shared" si="1"/>
      </c>
      <c r="C17" s="38" t="s">
        <v>147</v>
      </c>
      <c r="D17" s="31" t="s">
        <v>148</v>
      </c>
      <c r="E17" s="21">
        <v>15.5</v>
      </c>
      <c r="F17" s="34"/>
      <c r="G17" s="34">
        <f>IF(ISBLANK(F17),"",E17*F17)</f>
      </c>
    </row>
    <row r="18" spans="1:7" ht="12.75" customHeight="1">
      <c r="A18" s="21">
        <f t="shared" si="0"/>
      </c>
      <c r="B18" s="11">
        <f t="shared" si="1"/>
      </c>
      <c r="C18" s="38"/>
      <c r="D18" s="21"/>
      <c r="E18" s="21"/>
      <c r="F18" s="21"/>
      <c r="G18" s="21"/>
    </row>
    <row r="19" spans="1:7" ht="12.75" customHeight="1">
      <c r="A19" s="21" t="str">
        <f t="shared" si="0"/>
        <v>13.</v>
      </c>
      <c r="B19" s="11">
        <f t="shared" si="1"/>
        <v>3</v>
      </c>
      <c r="C19" s="27" t="s">
        <v>149</v>
      </c>
      <c r="D19" s="21"/>
      <c r="E19" s="21"/>
      <c r="F19" s="21"/>
      <c r="G19" s="21"/>
    </row>
    <row r="20" spans="1:7" ht="51.75" customHeight="1">
      <c r="A20" s="21"/>
      <c r="B20" s="11">
        <f t="shared" si="1"/>
      </c>
      <c r="C20" s="30" t="s">
        <v>150</v>
      </c>
      <c r="D20" s="31" t="s">
        <v>127</v>
      </c>
      <c r="E20" s="21">
        <v>45</v>
      </c>
      <c r="F20" s="21"/>
      <c r="G20" s="21"/>
    </row>
    <row r="21" spans="1:7" ht="12.75" customHeight="1">
      <c r="A21" s="21"/>
      <c r="B21" s="11" t="e">
        <f>NA()</f>
        <v>#N/A</v>
      </c>
      <c r="C21" s="22"/>
      <c r="D21" s="21"/>
      <c r="E21" s="21"/>
      <c r="F21" s="21"/>
      <c r="G21" s="21"/>
    </row>
    <row r="22" spans="1:7" ht="12.75" customHeight="1">
      <c r="A22" s="21">
        <f>IF((ISNUMBER(B22)),$A$1,"")</f>
      </c>
      <c r="B22" s="11">
        <f>IF(AND(ISTEXT(C22),ISBLANK(D22),ISTEXT(B21)),COUNT($B$5:B21)+1,"")</f>
      </c>
      <c r="C22" s="27" t="s">
        <v>151</v>
      </c>
      <c r="D22" s="21"/>
      <c r="E22" s="21"/>
      <c r="F22" s="21"/>
      <c r="G22" s="21"/>
    </row>
    <row r="23" spans="1:7" ht="61.5" customHeight="1">
      <c r="A23" s="21"/>
      <c r="B23" s="11">
        <f>IF(AND(ISTEXT(C23),ISBLANK(D23),ISTEXT(B22)),COUNT($B$5:B22)+1,"")</f>
      </c>
      <c r="C23" s="30" t="s">
        <v>152</v>
      </c>
      <c r="D23" s="31" t="s">
        <v>146</v>
      </c>
      <c r="E23" s="29">
        <v>60</v>
      </c>
      <c r="F23" s="21"/>
      <c r="G23" s="21"/>
    </row>
    <row r="24" spans="1:7" ht="12.75" customHeight="1">
      <c r="A24" s="21"/>
      <c r="C24" s="22"/>
      <c r="D24" s="21"/>
      <c r="E24" s="21"/>
      <c r="F24" s="21"/>
      <c r="G24" s="21"/>
    </row>
    <row r="25" spans="1:7" ht="12.75" customHeight="1">
      <c r="A25" s="21"/>
      <c r="C25" s="22"/>
      <c r="D25" s="21"/>
      <c r="E25" s="21"/>
      <c r="F25" s="21"/>
      <c r="G25" s="21"/>
    </row>
    <row r="26" spans="1:7" ht="12.75" customHeight="1">
      <c r="A26" s="24"/>
      <c r="B26" s="39"/>
      <c r="C26" s="24" t="str">
        <f>"UKUPNO "&amp;C1</f>
        <v>UKUPNO OSTALI RADOVI</v>
      </c>
      <c r="D26" s="24"/>
      <c r="E26" s="25"/>
      <c r="F26" s="25"/>
      <c r="G26" s="25">
        <f>IF(SUM(G5:G23)=0,"",SUM(G5:G23))</f>
      </c>
    </row>
  </sheetData>
  <sheetProtection selectLockedCells="1" selectUnlockedCells="1"/>
  <printOptions/>
  <pageMargins left="0.7875" right="0.5902777777777778" top="0.7875" bottom="0.7875" header="0.5118055555555555" footer="0.5118055555555555"/>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tabColor rgb="FFFFFF00"/>
  </sheetPr>
  <dimension ref="A1:H68"/>
  <sheetViews>
    <sheetView showGridLines="0" showZeros="0" tabSelected="1" view="pageBreakPreview" zoomScale="130" zoomScaleNormal="130" zoomScaleSheetLayoutView="130" zoomScalePageLayoutView="0" workbookViewId="0" topLeftCell="A38">
      <selection activeCell="C30" sqref="C30"/>
    </sheetView>
  </sheetViews>
  <sheetFormatPr defaultColWidth="9.140625" defaultRowHeight="10.5"/>
  <cols>
    <col min="1" max="1" width="4.140625" style="135" customWidth="1"/>
    <col min="2" max="2" width="4.140625" style="131" customWidth="1"/>
    <col min="3" max="3" width="38.8515625" style="136" customWidth="1"/>
    <col min="4" max="4" width="8.421875" style="137" customWidth="1"/>
    <col min="5" max="5" width="11.00390625" style="128" customWidth="1"/>
    <col min="6" max="6" width="13.8515625" style="128" customWidth="1"/>
    <col min="7" max="7" width="13.8515625" style="138" customWidth="1"/>
    <col min="8" max="8" width="38.8515625" style="130" customWidth="1"/>
    <col min="9" max="16384" width="8.8515625" style="126" customWidth="1"/>
  </cols>
  <sheetData>
    <row r="1" spans="1:7" ht="15" thickBot="1" thickTop="1">
      <c r="A1" s="270" t="s">
        <v>129</v>
      </c>
      <c r="B1" s="164"/>
      <c r="C1" s="280" t="s">
        <v>253</v>
      </c>
      <c r="D1" s="165"/>
      <c r="E1" s="165"/>
      <c r="F1" s="165"/>
      <c r="G1" s="166"/>
    </row>
    <row r="2" spans="1:7" ht="13.5" thickTop="1">
      <c r="A2" s="148"/>
      <c r="B2" s="144"/>
      <c r="C2" s="149"/>
      <c r="D2" s="148"/>
      <c r="E2" s="148"/>
      <c r="F2" s="148"/>
      <c r="G2" s="150"/>
    </row>
    <row r="3" spans="1:7" s="133" customFormat="1" ht="12.75">
      <c r="A3" s="151"/>
      <c r="B3" s="151"/>
      <c r="C3" s="167" t="s">
        <v>188</v>
      </c>
      <c r="D3" s="168" t="s">
        <v>121</v>
      </c>
      <c r="E3" s="168" t="s">
        <v>122</v>
      </c>
      <c r="F3" s="168" t="s">
        <v>123</v>
      </c>
      <c r="G3" s="168" t="s">
        <v>124</v>
      </c>
    </row>
    <row r="4" spans="1:7" ht="12.75">
      <c r="A4" s="127"/>
      <c r="C4" s="152"/>
      <c r="D4" s="279"/>
      <c r="E4" s="279"/>
      <c r="F4" s="279"/>
      <c r="G4" s="279"/>
    </row>
    <row r="5" spans="1:8" ht="25.5">
      <c r="A5" s="127" t="str">
        <f>IF((ISNUMBER(B5)),$A$1,"")</f>
        <v>8.</v>
      </c>
      <c r="B5" s="131">
        <v>1</v>
      </c>
      <c r="C5" s="208" t="s">
        <v>237</v>
      </c>
      <c r="D5" s="163"/>
      <c r="E5" s="159"/>
      <c r="F5" s="157"/>
      <c r="G5" s="157"/>
      <c r="H5" s="132"/>
    </row>
    <row r="6" spans="1:8" ht="46.5" customHeight="1">
      <c r="A6" s="127"/>
      <c r="C6" s="341" t="s">
        <v>236</v>
      </c>
      <c r="D6" s="342" t="s">
        <v>132</v>
      </c>
      <c r="E6" s="162">
        <v>1</v>
      </c>
      <c r="F6" s="276"/>
      <c r="G6" s="276">
        <f>SUM(E6*F6)</f>
        <v>0</v>
      </c>
      <c r="H6" s="132"/>
    </row>
    <row r="7" spans="1:8" ht="12.75">
      <c r="A7" s="127"/>
      <c r="C7" s="160"/>
      <c r="D7" s="163"/>
      <c r="E7" s="159"/>
      <c r="F7" s="157"/>
      <c r="G7" s="157"/>
      <c r="H7" s="132"/>
    </row>
    <row r="8" spans="1:8" ht="12.75">
      <c r="A8" s="127" t="str">
        <f>IF((ISNUMBER(B8)),$A$1,"")</f>
        <v>8.</v>
      </c>
      <c r="B8" s="131">
        <v>2</v>
      </c>
      <c r="C8" s="208" t="s">
        <v>250</v>
      </c>
      <c r="D8" s="163"/>
      <c r="E8" s="159"/>
      <c r="F8" s="157"/>
      <c r="G8" s="157"/>
      <c r="H8" s="132"/>
    </row>
    <row r="9" spans="1:8" ht="51.75">
      <c r="A9" s="127"/>
      <c r="C9" s="187" t="s">
        <v>238</v>
      </c>
      <c r="D9" s="161" t="s">
        <v>132</v>
      </c>
      <c r="E9" s="162">
        <v>1</v>
      </c>
      <c r="F9" s="276"/>
      <c r="G9" s="276">
        <f>SUM(E9*F9)</f>
        <v>0</v>
      </c>
      <c r="H9" s="132"/>
    </row>
    <row r="10" spans="1:8" ht="12.75">
      <c r="A10" s="127"/>
      <c r="C10" s="160"/>
      <c r="D10" s="163"/>
      <c r="E10" s="159"/>
      <c r="F10" s="157"/>
      <c r="G10" s="157"/>
      <c r="H10" s="132"/>
    </row>
    <row r="11" spans="1:8" ht="12.75">
      <c r="A11" s="127" t="str">
        <f>IF((ISNUMBER(B11)),$A$1,"")</f>
        <v>8.</v>
      </c>
      <c r="B11" s="131">
        <v>3</v>
      </c>
      <c r="C11" s="208" t="s">
        <v>249</v>
      </c>
      <c r="D11" s="163"/>
      <c r="E11" s="159"/>
      <c r="F11" s="157"/>
      <c r="G11" s="157"/>
      <c r="H11" s="132"/>
    </row>
    <row r="12" spans="1:8" ht="198" customHeight="1">
      <c r="A12" s="127"/>
      <c r="C12" s="187" t="s">
        <v>239</v>
      </c>
      <c r="D12" s="161" t="s">
        <v>132</v>
      </c>
      <c r="E12" s="162">
        <v>1</v>
      </c>
      <c r="F12" s="276"/>
      <c r="G12" s="276">
        <f>SUM(E12*F12)</f>
        <v>0</v>
      </c>
      <c r="H12" s="132"/>
    </row>
    <row r="13" spans="1:8" ht="12.75">
      <c r="A13" s="127"/>
      <c r="C13" s="160"/>
      <c r="D13" s="163"/>
      <c r="E13" s="159"/>
      <c r="F13" s="157"/>
      <c r="G13" s="157"/>
      <c r="H13" s="132"/>
    </row>
    <row r="14" spans="1:8" ht="12.75">
      <c r="A14" s="127" t="str">
        <f>IF((ISNUMBER(B14)),$A$1,"")</f>
        <v>8.</v>
      </c>
      <c r="B14" s="131">
        <v>4</v>
      </c>
      <c r="C14" s="208" t="s">
        <v>248</v>
      </c>
      <c r="D14" s="163"/>
      <c r="E14" s="159"/>
      <c r="F14" s="157"/>
      <c r="G14" s="157"/>
      <c r="H14" s="132"/>
    </row>
    <row r="15" spans="1:8" ht="103.5">
      <c r="A15" s="127"/>
      <c r="C15" s="187" t="s">
        <v>240</v>
      </c>
      <c r="D15" s="161" t="s">
        <v>132</v>
      </c>
      <c r="E15" s="162">
        <v>4</v>
      </c>
      <c r="F15" s="276"/>
      <c r="G15" s="276">
        <f>SUM(E15*F15)</f>
        <v>0</v>
      </c>
      <c r="H15" s="132"/>
    </row>
    <row r="16" spans="1:8" ht="12.75">
      <c r="A16" s="127"/>
      <c r="C16" s="160"/>
      <c r="D16" s="163"/>
      <c r="E16" s="159"/>
      <c r="F16" s="157"/>
      <c r="G16" s="157"/>
      <c r="H16" s="132"/>
    </row>
    <row r="17" spans="1:8" ht="12.75">
      <c r="A17" s="127" t="str">
        <f>IF((ISNUMBER(B17)),$A$1,"")</f>
        <v>8.</v>
      </c>
      <c r="B17" s="131">
        <v>5</v>
      </c>
      <c r="C17" s="208" t="s">
        <v>247</v>
      </c>
      <c r="D17" s="163"/>
      <c r="E17" s="159"/>
      <c r="F17" s="157"/>
      <c r="G17" s="157"/>
      <c r="H17" s="132"/>
    </row>
    <row r="18" spans="1:8" ht="117">
      <c r="A18" s="127"/>
      <c r="C18" s="187" t="s">
        <v>254</v>
      </c>
      <c r="D18" s="161" t="s">
        <v>196</v>
      </c>
      <c r="E18" s="162">
        <v>1</v>
      </c>
      <c r="F18" s="276"/>
      <c r="G18" s="276">
        <f>SUM(E18*F18)</f>
        <v>0</v>
      </c>
      <c r="H18" s="132"/>
    </row>
    <row r="19" spans="1:8" ht="12.75">
      <c r="A19" s="127"/>
      <c r="C19" s="160"/>
      <c r="D19" s="163"/>
      <c r="E19" s="159"/>
      <c r="F19" s="157"/>
      <c r="G19" s="157"/>
      <c r="H19" s="132"/>
    </row>
    <row r="20" spans="1:8" ht="12.75">
      <c r="A20" s="127" t="str">
        <f>IF((ISNUMBER(B20)),$A$1,"")</f>
        <v>8.</v>
      </c>
      <c r="B20" s="131">
        <v>6</v>
      </c>
      <c r="C20" s="208" t="s">
        <v>244</v>
      </c>
      <c r="D20" s="163"/>
      <c r="E20" s="159"/>
      <c r="F20" s="157"/>
      <c r="G20" s="157"/>
      <c r="H20" s="132"/>
    </row>
    <row r="21" spans="1:8" ht="64.5">
      <c r="A21" s="127"/>
      <c r="C21" s="187" t="s">
        <v>241</v>
      </c>
      <c r="D21" s="161" t="s">
        <v>196</v>
      </c>
      <c r="E21" s="162">
        <v>1</v>
      </c>
      <c r="F21" s="276"/>
      <c r="G21" s="276">
        <f>SUM(E21*F21)</f>
        <v>0</v>
      </c>
      <c r="H21" s="132"/>
    </row>
    <row r="22" spans="1:8" ht="12.75">
      <c r="A22" s="127"/>
      <c r="C22" s="160"/>
      <c r="D22" s="163"/>
      <c r="E22" s="159"/>
      <c r="F22" s="157"/>
      <c r="G22" s="157"/>
      <c r="H22" s="132"/>
    </row>
    <row r="23" spans="1:8" ht="12.75">
      <c r="A23" s="127" t="str">
        <f>IF((ISNUMBER(B23)),$A$1,"")</f>
        <v>8.</v>
      </c>
      <c r="B23" s="131">
        <v>7</v>
      </c>
      <c r="C23" s="208" t="s">
        <v>245</v>
      </c>
      <c r="D23" s="163"/>
      <c r="E23" s="159"/>
      <c r="F23" s="157"/>
      <c r="G23" s="157"/>
      <c r="H23" s="132"/>
    </row>
    <row r="24" spans="1:8" ht="51.75">
      <c r="A24" s="127"/>
      <c r="C24" s="187" t="s">
        <v>242</v>
      </c>
      <c r="D24" s="161" t="s">
        <v>196</v>
      </c>
      <c r="E24" s="162">
        <v>1</v>
      </c>
      <c r="F24" s="276"/>
      <c r="G24" s="276">
        <f>SUM(E24*F24)</f>
        <v>0</v>
      </c>
      <c r="H24" s="132"/>
    </row>
    <row r="25" spans="1:8" ht="12.75">
      <c r="A25" s="127"/>
      <c r="C25" s="160"/>
      <c r="D25" s="163"/>
      <c r="E25" s="159"/>
      <c r="F25" s="157"/>
      <c r="G25" s="157"/>
      <c r="H25" s="132"/>
    </row>
    <row r="26" spans="1:8" ht="12.75">
      <c r="A26" s="127" t="str">
        <f>IF((ISNUMBER(B26)),$A$1,"")</f>
        <v>8.</v>
      </c>
      <c r="B26" s="131">
        <v>8</v>
      </c>
      <c r="C26" s="208" t="s">
        <v>246</v>
      </c>
      <c r="D26" s="163"/>
      <c r="E26" s="159"/>
      <c r="F26" s="157"/>
      <c r="G26" s="157"/>
      <c r="H26" s="132"/>
    </row>
    <row r="27" spans="1:8" ht="25.5">
      <c r="A27" s="127"/>
      <c r="C27" s="187" t="s">
        <v>243</v>
      </c>
      <c r="D27" s="161" t="s">
        <v>196</v>
      </c>
      <c r="E27" s="162">
        <v>1</v>
      </c>
      <c r="F27" s="276"/>
      <c r="G27" s="276">
        <f>SUM(E27*F27)</f>
        <v>0</v>
      </c>
      <c r="H27" s="132"/>
    </row>
    <row r="28" spans="1:8" ht="12.75">
      <c r="A28" s="127"/>
      <c r="C28" s="160"/>
      <c r="D28" s="163"/>
      <c r="E28" s="159"/>
      <c r="F28" s="157"/>
      <c r="G28" s="157"/>
      <c r="H28" s="132"/>
    </row>
    <row r="29" spans="1:8" ht="12.75">
      <c r="A29" s="127" t="str">
        <f>IF((ISNUMBER(B29)),$A$1,"")</f>
        <v>8.</v>
      </c>
      <c r="B29" s="131">
        <v>9</v>
      </c>
      <c r="C29" s="208" t="s">
        <v>280</v>
      </c>
      <c r="D29" s="163"/>
      <c r="E29" s="159"/>
      <c r="F29" s="157"/>
      <c r="G29" s="157"/>
      <c r="H29" s="132"/>
    </row>
    <row r="30" spans="1:8" ht="90.75">
      <c r="A30" s="127"/>
      <c r="C30" s="352" t="s">
        <v>278</v>
      </c>
      <c r="D30" s="163"/>
      <c r="E30" s="159"/>
      <c r="F30" s="157"/>
      <c r="G30" s="157">
        <f>SUM(E30*F30)</f>
        <v>0</v>
      </c>
      <c r="H30" s="132"/>
    </row>
    <row r="31" spans="1:8" ht="12.75">
      <c r="A31" s="127"/>
      <c r="C31" s="353"/>
      <c r="D31" s="342" t="s">
        <v>132</v>
      </c>
      <c r="E31" s="354">
        <v>1</v>
      </c>
      <c r="F31" s="355"/>
      <c r="G31" s="355">
        <f>SUM(E31*F31)</f>
        <v>0</v>
      </c>
      <c r="H31" s="132"/>
    </row>
    <row r="32" spans="1:8" ht="12.75">
      <c r="A32" s="127"/>
      <c r="C32" s="356"/>
      <c r="D32" s="163"/>
      <c r="E32" s="159"/>
      <c r="F32" s="157"/>
      <c r="G32" s="157"/>
      <c r="H32" s="132"/>
    </row>
    <row r="33" spans="1:8" ht="12.75">
      <c r="A33" s="127" t="str">
        <f>IF((ISNUMBER(B33)),$A$1,"")</f>
        <v>8.</v>
      </c>
      <c r="B33" s="131">
        <v>10</v>
      </c>
      <c r="C33" s="208" t="s">
        <v>281</v>
      </c>
      <c r="D33" s="163"/>
      <c r="E33" s="159"/>
      <c r="F33" s="157"/>
      <c r="G33" s="157"/>
      <c r="H33" s="132"/>
    </row>
    <row r="34" spans="1:8" ht="64.5">
      <c r="A34" s="127"/>
      <c r="C34" s="352" t="s">
        <v>279</v>
      </c>
      <c r="D34" s="163"/>
      <c r="E34" s="159"/>
      <c r="F34" s="157"/>
      <c r="G34" s="157">
        <f>SUM(E34*F34)</f>
        <v>0</v>
      </c>
      <c r="H34" s="132"/>
    </row>
    <row r="35" spans="1:8" ht="12.75">
      <c r="A35" s="127"/>
      <c r="C35" s="353"/>
      <c r="D35" s="342" t="s">
        <v>132</v>
      </c>
      <c r="E35" s="354">
        <v>1</v>
      </c>
      <c r="F35" s="355"/>
      <c r="G35" s="355">
        <f>SUM(E35*F35)</f>
        <v>0</v>
      </c>
      <c r="H35" s="132"/>
    </row>
    <row r="36" spans="1:8" ht="12.75">
      <c r="A36" s="127"/>
      <c r="C36" s="160"/>
      <c r="D36" s="163"/>
      <c r="E36" s="159"/>
      <c r="F36" s="157"/>
      <c r="G36" s="157"/>
      <c r="H36" s="132"/>
    </row>
    <row r="37" spans="1:8" ht="12.75">
      <c r="A37" s="127" t="str">
        <f>IF((ISNUMBER(B37)),$A$1,"")</f>
        <v>8.</v>
      </c>
      <c r="B37" s="131">
        <v>11</v>
      </c>
      <c r="C37" s="208" t="s">
        <v>284</v>
      </c>
      <c r="D37" s="163"/>
      <c r="E37" s="159"/>
      <c r="F37" s="157"/>
      <c r="G37" s="157"/>
      <c r="H37" s="132"/>
    </row>
    <row r="38" spans="1:8" ht="25.5">
      <c r="A38" s="127"/>
      <c r="C38" s="352" t="s">
        <v>282</v>
      </c>
      <c r="D38" s="163"/>
      <c r="E38" s="159"/>
      <c r="F38" s="157"/>
      <c r="G38" s="157">
        <f>SUM(E38*F38)</f>
        <v>0</v>
      </c>
      <c r="H38" s="132"/>
    </row>
    <row r="39" spans="1:8" ht="12.75">
      <c r="A39" s="127"/>
      <c r="C39" s="353"/>
      <c r="D39" s="342" t="s">
        <v>132</v>
      </c>
      <c r="E39" s="354">
        <v>1</v>
      </c>
      <c r="F39" s="355"/>
      <c r="G39" s="355">
        <f>SUM(E39*F39)</f>
        <v>0</v>
      </c>
      <c r="H39" s="132"/>
    </row>
    <row r="40" spans="1:8" ht="12.75">
      <c r="A40" s="127"/>
      <c r="C40" s="356"/>
      <c r="D40" s="163"/>
      <c r="E40" s="159"/>
      <c r="F40" s="157"/>
      <c r="G40" s="157"/>
      <c r="H40" s="132"/>
    </row>
    <row r="41" spans="1:8" ht="12.75">
      <c r="A41" s="127" t="str">
        <f>IF((ISNUMBER(B41)),$A$1,"")</f>
        <v>8.</v>
      </c>
      <c r="B41" s="131">
        <v>12</v>
      </c>
      <c r="C41" s="208" t="s">
        <v>285</v>
      </c>
      <c r="D41" s="163"/>
      <c r="E41" s="159"/>
      <c r="F41" s="157"/>
      <c r="G41" s="157"/>
      <c r="H41" s="132"/>
    </row>
    <row r="42" spans="1:8" ht="25.5">
      <c r="A42" s="127"/>
      <c r="C42" s="352" t="s">
        <v>283</v>
      </c>
      <c r="D42" s="163"/>
      <c r="E42" s="159"/>
      <c r="F42" s="157"/>
      <c r="G42" s="157">
        <f>SUM(E42*F42)</f>
        <v>0</v>
      </c>
      <c r="H42" s="132"/>
    </row>
    <row r="43" spans="1:8" ht="12.75">
      <c r="A43" s="127"/>
      <c r="C43" s="353"/>
      <c r="D43" s="342" t="s">
        <v>132</v>
      </c>
      <c r="E43" s="354">
        <v>1</v>
      </c>
      <c r="F43" s="355"/>
      <c r="G43" s="355">
        <f>SUM(E43*F43)</f>
        <v>0</v>
      </c>
      <c r="H43" s="132"/>
    </row>
    <row r="44" spans="1:8" ht="12.75">
      <c r="A44" s="127"/>
      <c r="C44" s="356"/>
      <c r="D44" s="163"/>
      <c r="E44" s="159"/>
      <c r="F44" s="157"/>
      <c r="G44" s="157"/>
      <c r="H44" s="132"/>
    </row>
    <row r="45" spans="1:8" ht="12.75">
      <c r="A45" s="127" t="str">
        <f>IF((ISNUMBER(B45)),$A$1,"")</f>
        <v>8.</v>
      </c>
      <c r="B45" s="131">
        <v>13</v>
      </c>
      <c r="C45" s="208" t="s">
        <v>286</v>
      </c>
      <c r="D45" s="163"/>
      <c r="E45" s="159"/>
      <c r="F45" s="157"/>
      <c r="G45" s="157"/>
      <c r="H45" s="132"/>
    </row>
    <row r="46" spans="1:8" ht="39">
      <c r="A46" s="127"/>
      <c r="C46" s="352" t="s">
        <v>287</v>
      </c>
      <c r="D46" s="163"/>
      <c r="E46" s="159"/>
      <c r="F46" s="157"/>
      <c r="G46" s="157">
        <f>SUM(E46*F46)</f>
        <v>0</v>
      </c>
      <c r="H46" s="132"/>
    </row>
    <row r="47" spans="1:8" ht="12.75">
      <c r="A47" s="127"/>
      <c r="C47" s="353"/>
      <c r="D47" s="342" t="s">
        <v>132</v>
      </c>
      <c r="E47" s="354">
        <v>1</v>
      </c>
      <c r="F47" s="355"/>
      <c r="G47" s="355">
        <f>SUM(E47*F47)</f>
        <v>0</v>
      </c>
      <c r="H47" s="132"/>
    </row>
    <row r="48" spans="1:8" ht="12.75">
      <c r="A48" s="127"/>
      <c r="C48" s="358"/>
      <c r="D48" s="361"/>
      <c r="E48" s="362"/>
      <c r="F48" s="363"/>
      <c r="G48" s="363"/>
      <c r="H48" s="132"/>
    </row>
    <row r="49" spans="1:8" ht="12.75">
      <c r="A49" s="127" t="str">
        <f>IF((ISNUMBER(B49)),$A$1,"")</f>
        <v>8.</v>
      </c>
      <c r="B49" s="131">
        <v>14</v>
      </c>
      <c r="C49" s="208" t="s">
        <v>310</v>
      </c>
      <c r="D49" s="163"/>
      <c r="E49" s="159"/>
      <c r="F49" s="157"/>
      <c r="G49" s="157"/>
      <c r="H49" s="132"/>
    </row>
    <row r="50" spans="1:8" ht="39">
      <c r="A50" s="127"/>
      <c r="C50" s="352" t="s">
        <v>311</v>
      </c>
      <c r="D50" s="163"/>
      <c r="E50" s="159"/>
      <c r="F50" s="157"/>
      <c r="G50" s="157">
        <f>SUM(E50*F50)</f>
        <v>0</v>
      </c>
      <c r="H50" s="132"/>
    </row>
    <row r="51" spans="1:8" ht="12.75">
      <c r="A51" s="127"/>
      <c r="C51" s="353"/>
      <c r="D51" s="342" t="s">
        <v>196</v>
      </c>
      <c r="E51" s="354">
        <v>1</v>
      </c>
      <c r="F51" s="355"/>
      <c r="G51" s="355">
        <f>SUM(E51*F51)</f>
        <v>0</v>
      </c>
      <c r="H51" s="132"/>
    </row>
    <row r="52" spans="1:8" ht="12.75">
      <c r="A52" s="127"/>
      <c r="C52" s="358"/>
      <c r="D52" s="163"/>
      <c r="E52" s="159"/>
      <c r="F52" s="157"/>
      <c r="G52" s="157"/>
      <c r="H52" s="132"/>
    </row>
    <row r="53" spans="1:8" ht="12.75">
      <c r="A53" s="127" t="str">
        <f>IF((ISNUMBER(B53)),$A$1,"")</f>
        <v>8.</v>
      </c>
      <c r="B53" s="131">
        <v>15</v>
      </c>
      <c r="C53" s="208" t="s">
        <v>289</v>
      </c>
      <c r="D53" s="163"/>
      <c r="E53" s="159"/>
      <c r="F53" s="157"/>
      <c r="G53" s="157"/>
      <c r="H53" s="132"/>
    </row>
    <row r="54" spans="1:8" ht="51.75">
      <c r="A54" s="127"/>
      <c r="C54" s="352" t="s">
        <v>290</v>
      </c>
      <c r="D54" s="163"/>
      <c r="E54" s="159"/>
      <c r="F54" s="157"/>
      <c r="G54" s="157">
        <f>SUM(E54*F54)</f>
        <v>0</v>
      </c>
      <c r="H54" s="132"/>
    </row>
    <row r="55" spans="1:8" ht="12.75">
      <c r="A55" s="127"/>
      <c r="C55" s="353"/>
      <c r="D55" s="342" t="s">
        <v>196</v>
      </c>
      <c r="E55" s="354">
        <v>1</v>
      </c>
      <c r="F55" s="355"/>
      <c r="G55" s="355">
        <f>SUM(E55*F55)</f>
        <v>0</v>
      </c>
      <c r="H55" s="132"/>
    </row>
    <row r="56" spans="1:8" ht="12.75">
      <c r="A56" s="127"/>
      <c r="C56" s="358"/>
      <c r="D56" s="153"/>
      <c r="E56" s="154"/>
      <c r="F56" s="359"/>
      <c r="G56" s="157"/>
      <c r="H56" s="132"/>
    </row>
    <row r="57" spans="1:7" ht="14.25" thickBot="1">
      <c r="A57" s="151"/>
      <c r="B57" s="151"/>
      <c r="C57" s="185" t="str">
        <f>"UKUPNO "&amp;C1</f>
        <v>UKUPNO OSTALI RADOVI- GRIJANJE</v>
      </c>
      <c r="D57" s="339"/>
      <c r="E57" s="339"/>
      <c r="F57" s="340"/>
      <c r="G57" s="308">
        <f>SUM(G5:G55)</f>
        <v>0</v>
      </c>
    </row>
    <row r="60" spans="3:8" ht="12.75">
      <c r="C60" s="357"/>
      <c r="D60" s="153"/>
      <c r="E60" s="154"/>
      <c r="F60" s="307"/>
      <c r="G60" s="307"/>
      <c r="H60" s="360"/>
    </row>
    <row r="61" spans="1:8" ht="12.75">
      <c r="A61" s="127"/>
      <c r="C61" s="358"/>
      <c r="D61" s="153"/>
      <c r="E61" s="154"/>
      <c r="F61" s="307"/>
      <c r="G61" s="307"/>
      <c r="H61" s="360"/>
    </row>
    <row r="62" spans="1:8" ht="12.75">
      <c r="A62" s="127"/>
      <c r="C62" s="356"/>
      <c r="D62" s="153"/>
      <c r="E62" s="154"/>
      <c r="F62" s="307"/>
      <c r="G62" s="307"/>
      <c r="H62" s="360"/>
    </row>
    <row r="63" spans="1:8" ht="12.75">
      <c r="A63" s="127"/>
      <c r="C63" s="357"/>
      <c r="D63" s="153"/>
      <c r="E63" s="154"/>
      <c r="F63" s="307"/>
      <c r="G63" s="307"/>
      <c r="H63" s="360"/>
    </row>
    <row r="64" spans="1:8" ht="12.75">
      <c r="A64" s="127"/>
      <c r="C64" s="358"/>
      <c r="D64" s="153"/>
      <c r="E64" s="154"/>
      <c r="F64" s="307"/>
      <c r="G64" s="307"/>
      <c r="H64" s="360"/>
    </row>
    <row r="65" spans="1:8" ht="12.75">
      <c r="A65" s="127"/>
      <c r="C65" s="356"/>
      <c r="D65" s="153"/>
      <c r="E65" s="154"/>
      <c r="F65" s="307"/>
      <c r="G65" s="307"/>
      <c r="H65" s="360"/>
    </row>
    <row r="66" spans="3:8" ht="12.75">
      <c r="C66" s="357"/>
      <c r="D66" s="153"/>
      <c r="E66" s="154"/>
      <c r="F66" s="307"/>
      <c r="G66" s="307"/>
      <c r="H66" s="360"/>
    </row>
    <row r="67" spans="3:8" ht="12.75">
      <c r="C67" s="358"/>
      <c r="D67" s="153"/>
      <c r="E67" s="154"/>
      <c r="F67" s="307"/>
      <c r="G67" s="307"/>
      <c r="H67" s="360"/>
    </row>
    <row r="68" ht="12.75">
      <c r="H68" s="360"/>
    </row>
  </sheetData>
  <sheetProtection selectLockedCells="1" selectUnlockedCells="1"/>
  <printOptions/>
  <pageMargins left="0.7874015748031497" right="0.5905511811023623" top="0.7874015748031497" bottom="0.7874015748031497" header="0.5118110236220472" footer="0.5118110236220472"/>
  <pageSetup horizontalDpi="300" verticalDpi="300" orientation="portrait" paperSize="9" r:id="rId1"/>
  <rowBreaks count="2" manualBreakCount="2">
    <brk id="16" max="6" man="1"/>
    <brk id="36" max="6" man="1"/>
  </rowBreaks>
</worksheet>
</file>

<file path=xl/worksheets/sheet12.xml><?xml version="1.0" encoding="utf-8"?>
<worksheet xmlns="http://schemas.openxmlformats.org/spreadsheetml/2006/main" xmlns:r="http://schemas.openxmlformats.org/officeDocument/2006/relationships">
  <sheetPr>
    <tabColor rgb="FFFFFF00"/>
  </sheetPr>
  <dimension ref="A2:M200"/>
  <sheetViews>
    <sheetView showZeros="0" tabSelected="1" view="pageBreakPreview" zoomScale="60" zoomScaleNormal="160" workbookViewId="0" topLeftCell="A1">
      <selection activeCell="C30" sqref="C30"/>
    </sheetView>
  </sheetViews>
  <sheetFormatPr defaultColWidth="9.140625" defaultRowHeight="10.5"/>
  <cols>
    <col min="1" max="1" width="6.28125" style="383" customWidth="1"/>
    <col min="2" max="2" width="46.140625" style="381" customWidth="1"/>
    <col min="3" max="3" width="8.421875" style="381" customWidth="1"/>
    <col min="4" max="4" width="5.8515625" style="382" customWidth="1"/>
    <col min="5" max="5" width="11.421875" style="381" customWidth="1"/>
    <col min="6" max="6" width="12.8515625" style="381" bestFit="1" customWidth="1"/>
    <col min="7" max="7" width="12.140625" style="381" customWidth="1"/>
    <col min="8" max="8" width="11.28125" style="381" bestFit="1" customWidth="1"/>
    <col min="9" max="9" width="11.8515625" style="381" customWidth="1"/>
    <col min="10" max="10" width="47.28125" style="381" customWidth="1"/>
    <col min="11" max="12" width="8.8515625" style="381" customWidth="1"/>
    <col min="13" max="13" width="10.140625" style="435" customWidth="1"/>
    <col min="14" max="16384" width="8.8515625" style="381" customWidth="1"/>
  </cols>
  <sheetData>
    <row r="2" ht="12.75" customHeight="1">
      <c r="A2" s="380" t="s">
        <v>322</v>
      </c>
    </row>
    <row r="3" ht="12.75" customHeight="1">
      <c r="A3" s="380"/>
    </row>
    <row r="4" ht="12.75" customHeight="1">
      <c r="B4" s="381" t="s">
        <v>323</v>
      </c>
    </row>
    <row r="5" ht="12.75" customHeight="1">
      <c r="B5" s="384" t="s">
        <v>324</v>
      </c>
    </row>
    <row r="6" ht="12.75" customHeight="1">
      <c r="B6" s="384" t="s">
        <v>325</v>
      </c>
    </row>
    <row r="7" ht="12.75" customHeight="1">
      <c r="B7" s="384" t="s">
        <v>326</v>
      </c>
    </row>
    <row r="8" ht="12.75" customHeight="1">
      <c r="B8" s="384"/>
    </row>
    <row r="9" ht="12.75" customHeight="1"/>
    <row r="10" spans="1:2" ht="12.75" customHeight="1">
      <c r="A10" s="385" t="s">
        <v>118</v>
      </c>
      <c r="B10" s="386" t="s">
        <v>327</v>
      </c>
    </row>
    <row r="11" ht="12.75" customHeight="1">
      <c r="A11" s="387"/>
    </row>
    <row r="12" spans="1:2" ht="12.75" customHeight="1">
      <c r="A12" s="388" t="s">
        <v>118</v>
      </c>
      <c r="B12" s="384" t="s">
        <v>328</v>
      </c>
    </row>
    <row r="13" spans="1:2" ht="12.75" customHeight="1">
      <c r="A13" s="387"/>
      <c r="B13" s="384" t="s">
        <v>329</v>
      </c>
    </row>
    <row r="14" spans="1:6" ht="12.75" customHeight="1">
      <c r="A14" s="387"/>
      <c r="B14" s="384" t="s">
        <v>330</v>
      </c>
      <c r="C14" s="389"/>
      <c r="D14" s="390"/>
      <c r="E14" s="391"/>
      <c r="F14" s="391"/>
    </row>
    <row r="15" spans="1:6" ht="12.75" customHeight="1">
      <c r="A15" s="387"/>
      <c r="B15" s="384" t="s">
        <v>331</v>
      </c>
      <c r="C15" s="389"/>
      <c r="D15" s="390"/>
      <c r="E15" s="391"/>
      <c r="F15" s="391"/>
    </row>
    <row r="16" spans="1:6" ht="12.75" customHeight="1">
      <c r="A16" s="387"/>
      <c r="B16" s="384" t="s">
        <v>332</v>
      </c>
      <c r="C16" s="389"/>
      <c r="D16" s="390"/>
      <c r="E16" s="391"/>
      <c r="F16" s="391"/>
    </row>
    <row r="17" spans="1:6" ht="12.75" customHeight="1">
      <c r="A17" s="387"/>
      <c r="B17" s="384" t="s">
        <v>333</v>
      </c>
      <c r="C17" s="389" t="s">
        <v>334</v>
      </c>
      <c r="D17" s="390">
        <v>1</v>
      </c>
      <c r="E17" s="391"/>
      <c r="F17" s="391">
        <f>D17*E17</f>
        <v>0</v>
      </c>
    </row>
    <row r="18" spans="1:6" ht="12.75" customHeight="1">
      <c r="A18" s="387"/>
      <c r="B18" s="384"/>
      <c r="C18" s="389"/>
      <c r="D18" s="390"/>
      <c r="E18" s="391"/>
      <c r="F18" s="391"/>
    </row>
    <row r="19" spans="1:6" ht="12.75" customHeight="1">
      <c r="A19" s="387"/>
      <c r="B19" s="386" t="s">
        <v>335</v>
      </c>
      <c r="C19" s="389"/>
      <c r="D19" s="390"/>
      <c r="E19" s="391"/>
      <c r="F19" s="392">
        <f>F17</f>
        <v>0</v>
      </c>
    </row>
    <row r="20" ht="12.75" customHeight="1"/>
    <row r="21" ht="12.75" customHeight="1"/>
    <row r="22" spans="1:2" ht="12.75" customHeight="1">
      <c r="A22" s="393" t="s">
        <v>264</v>
      </c>
      <c r="B22" s="386" t="s">
        <v>336</v>
      </c>
    </row>
    <row r="23" spans="5:6" ht="12.75" customHeight="1">
      <c r="E23" s="394"/>
      <c r="F23" s="395"/>
    </row>
    <row r="24" spans="1:6" ht="12.75" customHeight="1">
      <c r="A24" s="396" t="s">
        <v>118</v>
      </c>
      <c r="B24" s="384" t="s">
        <v>337</v>
      </c>
      <c r="C24" s="382"/>
      <c r="E24" s="394"/>
      <c r="F24" s="395"/>
    </row>
    <row r="25" spans="1:6" ht="12.75" customHeight="1">
      <c r="A25" s="397"/>
      <c r="B25" s="398" t="s">
        <v>338</v>
      </c>
      <c r="C25" s="382"/>
      <c r="E25" s="394"/>
      <c r="F25" s="395"/>
    </row>
    <row r="26" spans="2:6" ht="12.75" customHeight="1">
      <c r="B26" s="399" t="s">
        <v>339</v>
      </c>
      <c r="C26" s="400" t="s">
        <v>132</v>
      </c>
      <c r="D26" s="382">
        <v>5</v>
      </c>
      <c r="E26" s="401"/>
      <c r="F26" s="401">
        <f aca="true" t="shared" si="0" ref="F26:F31">D26*E26</f>
        <v>0</v>
      </c>
    </row>
    <row r="27" spans="1:6" ht="12.75" customHeight="1">
      <c r="A27" s="397"/>
      <c r="B27" s="402" t="s">
        <v>340</v>
      </c>
      <c r="C27" s="400" t="s">
        <v>132</v>
      </c>
      <c r="D27" s="382">
        <v>10</v>
      </c>
      <c r="E27" s="401"/>
      <c r="F27" s="401">
        <f t="shared" si="0"/>
        <v>0</v>
      </c>
    </row>
    <row r="28" spans="2:6" ht="12.75" customHeight="1">
      <c r="B28" s="381" t="s">
        <v>341</v>
      </c>
      <c r="E28" s="401"/>
      <c r="F28" s="401"/>
    </row>
    <row r="29" spans="2:6" ht="12.75" customHeight="1">
      <c r="B29" s="381" t="s">
        <v>342</v>
      </c>
      <c r="E29" s="401"/>
      <c r="F29" s="401"/>
    </row>
    <row r="30" spans="2:6" ht="12.75" customHeight="1">
      <c r="B30" s="381" t="s">
        <v>343</v>
      </c>
      <c r="E30" s="401"/>
      <c r="F30" s="401"/>
    </row>
    <row r="31" spans="2:6" ht="12.75" customHeight="1">
      <c r="B31" s="381" t="s">
        <v>344</v>
      </c>
      <c r="C31" s="400" t="s">
        <v>334</v>
      </c>
      <c r="D31" s="382">
        <v>1</v>
      </c>
      <c r="E31" s="401"/>
      <c r="F31" s="401">
        <f t="shared" si="0"/>
        <v>0</v>
      </c>
    </row>
    <row r="32" spans="2:6" ht="12.75" customHeight="1">
      <c r="B32" s="399"/>
      <c r="E32" s="401"/>
      <c r="F32" s="401"/>
    </row>
    <row r="33" spans="2:6" ht="12.75" customHeight="1">
      <c r="B33" s="398" t="s">
        <v>345</v>
      </c>
      <c r="C33" s="382" t="s">
        <v>132</v>
      </c>
      <c r="D33" s="382">
        <v>1</v>
      </c>
      <c r="E33" s="401"/>
      <c r="F33" s="401">
        <f>D33*E33</f>
        <v>0</v>
      </c>
    </row>
    <row r="34" spans="3:6" ht="12.75" customHeight="1">
      <c r="C34" s="400"/>
      <c r="E34" s="401"/>
      <c r="F34" s="401"/>
    </row>
    <row r="35" spans="1:6" ht="12.75" customHeight="1">
      <c r="A35" s="397"/>
      <c r="B35" s="386" t="s">
        <v>346</v>
      </c>
      <c r="C35" s="382"/>
      <c r="E35" s="401"/>
      <c r="F35" s="392">
        <f>F33</f>
        <v>0</v>
      </c>
    </row>
    <row r="36" spans="1:6" ht="12.75" customHeight="1">
      <c r="A36" s="397"/>
      <c r="B36" s="386"/>
      <c r="C36" s="382"/>
      <c r="E36" s="401"/>
      <c r="F36" s="392"/>
    </row>
    <row r="37" spans="1:6" ht="12.75" customHeight="1">
      <c r="A37" s="397"/>
      <c r="C37" s="382"/>
      <c r="E37" s="401"/>
      <c r="F37" s="401"/>
    </row>
    <row r="38" spans="1:7" s="398" customFormat="1" ht="12.75" customHeight="1">
      <c r="A38" s="393" t="s">
        <v>265</v>
      </c>
      <c r="B38" s="403" t="s">
        <v>347</v>
      </c>
      <c r="C38" s="389"/>
      <c r="D38" s="389"/>
      <c r="E38" s="404"/>
      <c r="F38" s="405"/>
      <c r="G38" s="405"/>
    </row>
    <row r="39" spans="1:7" s="398" customFormat="1" ht="12.75" customHeight="1">
      <c r="A39" s="393"/>
      <c r="B39" s="403"/>
      <c r="C39" s="389"/>
      <c r="D39" s="389"/>
      <c r="E39" s="404"/>
      <c r="F39" s="405"/>
      <c r="G39" s="405"/>
    </row>
    <row r="40" spans="1:7" s="398" customFormat="1" ht="12.75" customHeight="1">
      <c r="A40" s="406"/>
      <c r="B40" s="403" t="s">
        <v>348</v>
      </c>
      <c r="D40" s="389"/>
      <c r="E40" s="390"/>
      <c r="F40" s="404"/>
      <c r="G40" s="405"/>
    </row>
    <row r="41" spans="1:7" s="398" customFormat="1" ht="12.75" customHeight="1">
      <c r="A41" s="406"/>
      <c r="D41" s="389"/>
      <c r="E41" s="390"/>
      <c r="F41" s="404"/>
      <c r="G41" s="405"/>
    </row>
    <row r="42" spans="1:7" s="398" customFormat="1" ht="12.75" customHeight="1">
      <c r="A42" s="406" t="s">
        <v>118</v>
      </c>
      <c r="B42" s="503" t="s">
        <v>349</v>
      </c>
      <c r="C42" s="503"/>
      <c r="E42" s="390"/>
      <c r="F42" s="404"/>
      <c r="G42" s="405"/>
    </row>
    <row r="43" spans="1:7" s="398" customFormat="1" ht="12.75" customHeight="1">
      <c r="A43" s="406"/>
      <c r="B43" s="503" t="s">
        <v>350</v>
      </c>
      <c r="C43" s="503"/>
      <c r="D43" s="503"/>
      <c r="E43" s="390"/>
      <c r="F43" s="404"/>
      <c r="G43" s="405"/>
    </row>
    <row r="44" spans="1:7" s="398" customFormat="1" ht="12.75" customHeight="1">
      <c r="A44" s="406"/>
      <c r="B44" s="503" t="s">
        <v>351</v>
      </c>
      <c r="C44" s="503"/>
      <c r="E44" s="390"/>
      <c r="F44" s="404"/>
      <c r="G44" s="405"/>
    </row>
    <row r="45" spans="1:7" s="398" customFormat="1" ht="12.75" customHeight="1">
      <c r="A45" s="406"/>
      <c r="B45" s="503" t="s">
        <v>352</v>
      </c>
      <c r="C45" s="503"/>
      <c r="D45" s="389"/>
      <c r="E45" s="390"/>
      <c r="F45" s="404"/>
      <c r="G45" s="405"/>
    </row>
    <row r="46" spans="1:6" s="398" customFormat="1" ht="12.75" customHeight="1">
      <c r="A46" s="407" t="s">
        <v>353</v>
      </c>
      <c r="B46" s="408" t="s">
        <v>354</v>
      </c>
      <c r="C46" s="389" t="s">
        <v>132</v>
      </c>
      <c r="D46" s="389">
        <v>7</v>
      </c>
      <c r="E46" s="391"/>
      <c r="F46" s="391">
        <f>D46*E46</f>
        <v>0</v>
      </c>
    </row>
    <row r="47" spans="1:6" s="398" customFormat="1" ht="12.75" customHeight="1">
      <c r="A47" s="407" t="s">
        <v>355</v>
      </c>
      <c r="B47" s="408" t="s">
        <v>356</v>
      </c>
      <c r="C47" s="389" t="s">
        <v>132</v>
      </c>
      <c r="D47" s="389">
        <v>2</v>
      </c>
      <c r="E47" s="391"/>
      <c r="F47" s="391">
        <f>D47*E47</f>
        <v>0</v>
      </c>
    </row>
    <row r="48" spans="1:6" s="398" customFormat="1" ht="12.75" customHeight="1">
      <c r="A48" s="407" t="s">
        <v>357</v>
      </c>
      <c r="B48" s="408" t="s">
        <v>358</v>
      </c>
      <c r="C48" s="382" t="s">
        <v>132</v>
      </c>
      <c r="D48" s="382">
        <v>10</v>
      </c>
      <c r="E48" s="409"/>
      <c r="F48" s="401">
        <f>D48*E48</f>
        <v>0</v>
      </c>
    </row>
    <row r="49" spans="1:6" s="398" customFormat="1" ht="12.75" customHeight="1">
      <c r="A49" s="407" t="s">
        <v>359</v>
      </c>
      <c r="B49" s="408" t="s">
        <v>360</v>
      </c>
      <c r="C49" s="382" t="s">
        <v>132</v>
      </c>
      <c r="D49" s="389">
        <v>1</v>
      </c>
      <c r="E49" s="391"/>
      <c r="F49" s="391">
        <f>D49*E49</f>
        <v>0</v>
      </c>
    </row>
    <row r="50" spans="1:6" s="398" customFormat="1" ht="12.75" customHeight="1">
      <c r="A50" s="407"/>
      <c r="B50" s="408"/>
      <c r="C50" s="382"/>
      <c r="D50" s="389"/>
      <c r="E50" s="391"/>
      <c r="F50" s="391"/>
    </row>
    <row r="51" spans="1:6" s="398" customFormat="1" ht="12.75" customHeight="1">
      <c r="A51" s="407" t="s">
        <v>361</v>
      </c>
      <c r="B51" s="381" t="s">
        <v>362</v>
      </c>
      <c r="C51" s="381"/>
      <c r="D51" s="382"/>
      <c r="E51" s="410"/>
      <c r="F51" s="401"/>
    </row>
    <row r="52" spans="1:6" s="398" customFormat="1" ht="12.75" customHeight="1">
      <c r="A52" s="407"/>
      <c r="B52" s="411" t="s">
        <v>363</v>
      </c>
      <c r="C52" s="381"/>
      <c r="D52" s="382"/>
      <c r="E52" s="410"/>
      <c r="F52" s="401"/>
    </row>
    <row r="53" spans="1:6" s="398" customFormat="1" ht="12.75" customHeight="1">
      <c r="A53" s="407"/>
      <c r="B53" s="412" t="s">
        <v>364</v>
      </c>
      <c r="C53" s="400" t="s">
        <v>132</v>
      </c>
      <c r="D53" s="410">
        <v>4</v>
      </c>
      <c r="E53" s="401"/>
      <c r="F53" s="401">
        <f>D53*E53</f>
        <v>0</v>
      </c>
    </row>
    <row r="54" spans="1:6" s="398" customFormat="1" ht="12.75" customHeight="1">
      <c r="A54" s="407"/>
      <c r="B54" s="412" t="s">
        <v>365</v>
      </c>
      <c r="C54" s="400" t="s">
        <v>132</v>
      </c>
      <c r="D54" s="410">
        <v>1</v>
      </c>
      <c r="E54" s="401"/>
      <c r="F54" s="401">
        <f>D54*E54</f>
        <v>0</v>
      </c>
    </row>
    <row r="55" spans="1:6" s="398" customFormat="1" ht="12.75" customHeight="1">
      <c r="A55" s="407"/>
      <c r="B55" s="413" t="s">
        <v>366</v>
      </c>
      <c r="C55" s="414" t="s">
        <v>132</v>
      </c>
      <c r="D55" s="415">
        <v>14</v>
      </c>
      <c r="E55" s="401"/>
      <c r="F55" s="401">
        <f>D55*E55</f>
        <v>0</v>
      </c>
    </row>
    <row r="56" spans="1:6" s="398" customFormat="1" ht="12.75" customHeight="1">
      <c r="A56" s="407"/>
      <c r="B56" s="411"/>
      <c r="C56" s="400"/>
      <c r="D56" s="410"/>
      <c r="E56" s="401"/>
      <c r="F56" s="401"/>
    </row>
    <row r="57" spans="2:6" s="398" customFormat="1" ht="12.75" customHeight="1">
      <c r="B57" s="416"/>
      <c r="C57" s="382"/>
      <c r="D57" s="382"/>
      <c r="E57" s="409"/>
      <c r="F57" s="401"/>
    </row>
    <row r="58" spans="1:6" s="398" customFormat="1" ht="12.75" customHeight="1">
      <c r="A58" s="407" t="s">
        <v>367</v>
      </c>
      <c r="B58" s="417" t="s">
        <v>368</v>
      </c>
      <c r="C58" s="389" t="s">
        <v>334</v>
      </c>
      <c r="D58" s="382">
        <v>1</v>
      </c>
      <c r="E58" s="409"/>
      <c r="F58" s="401">
        <f>D58*E58</f>
        <v>0</v>
      </c>
    </row>
    <row r="59" spans="2:7" s="398" customFormat="1" ht="12.75" customHeight="1">
      <c r="B59" s="416"/>
      <c r="C59" s="384"/>
      <c r="D59" s="382"/>
      <c r="E59" s="382"/>
      <c r="F59" s="409"/>
      <c r="G59" s="401"/>
    </row>
    <row r="60" spans="1:7" s="398" customFormat="1" ht="12.75" customHeight="1">
      <c r="A60" s="406"/>
      <c r="B60" s="418" t="s">
        <v>369</v>
      </c>
      <c r="D60" s="389"/>
      <c r="E60" s="390"/>
      <c r="F60" s="391"/>
      <c r="G60" s="391"/>
    </row>
    <row r="61" spans="1:7" s="398" customFormat="1" ht="12.75" customHeight="1">
      <c r="A61" s="393"/>
      <c r="B61" s="403"/>
      <c r="C61" s="389"/>
      <c r="D61" s="389"/>
      <c r="E61" s="404"/>
      <c r="F61" s="405"/>
      <c r="G61" s="405"/>
    </row>
    <row r="62" spans="1:7" s="398" customFormat="1" ht="12.75" customHeight="1">
      <c r="A62" s="419">
        <v>1</v>
      </c>
      <c r="B62" s="398" t="s">
        <v>370</v>
      </c>
      <c r="E62" s="420"/>
      <c r="G62" s="405"/>
    </row>
    <row r="63" spans="1:7" s="422" customFormat="1" ht="12.75" customHeight="1">
      <c r="A63" s="419"/>
      <c r="B63" s="398" t="s">
        <v>371</v>
      </c>
      <c r="C63" s="398"/>
      <c r="D63" s="398"/>
      <c r="E63" s="420"/>
      <c r="F63" s="398"/>
      <c r="G63" s="421"/>
    </row>
    <row r="64" spans="1:10" s="422" customFormat="1" ht="12.75" customHeight="1">
      <c r="A64" s="419" t="s">
        <v>353</v>
      </c>
      <c r="B64" s="398" t="s">
        <v>372</v>
      </c>
      <c r="C64" s="398"/>
      <c r="D64" s="398"/>
      <c r="E64" s="420"/>
      <c r="F64" s="398"/>
      <c r="G64" s="421"/>
      <c r="J64" s="423"/>
    </row>
    <row r="65" spans="2:7" s="422" customFormat="1" ht="12.75" customHeight="1">
      <c r="B65" s="398" t="s">
        <v>373</v>
      </c>
      <c r="C65" s="398"/>
      <c r="D65" s="398"/>
      <c r="E65" s="420"/>
      <c r="F65" s="398"/>
      <c r="G65" s="421"/>
    </row>
    <row r="66" spans="2:7" s="422" customFormat="1" ht="12.75" customHeight="1">
      <c r="B66" s="398" t="s">
        <v>374</v>
      </c>
      <c r="C66" s="398"/>
      <c r="D66" s="398"/>
      <c r="E66" s="420"/>
      <c r="F66" s="398"/>
      <c r="G66" s="421"/>
    </row>
    <row r="67" spans="2:7" s="422" customFormat="1" ht="12.75" customHeight="1">
      <c r="B67" s="398" t="s">
        <v>375</v>
      </c>
      <c r="C67" s="398"/>
      <c r="D67" s="398"/>
      <c r="E67" s="420"/>
      <c r="F67" s="398"/>
      <c r="G67" s="421"/>
    </row>
    <row r="68" spans="1:7" s="422" customFormat="1" ht="12.75" customHeight="1">
      <c r="A68" s="419"/>
      <c r="B68" s="398" t="s">
        <v>376</v>
      </c>
      <c r="C68" s="398"/>
      <c r="D68" s="398"/>
      <c r="E68" s="420"/>
      <c r="F68" s="398"/>
      <c r="G68" s="421"/>
    </row>
    <row r="69" spans="1:7" s="422" customFormat="1" ht="12.75" customHeight="1">
      <c r="A69" s="419"/>
      <c r="B69" s="398" t="s">
        <v>377</v>
      </c>
      <c r="C69" s="398"/>
      <c r="D69" s="398"/>
      <c r="E69" s="420"/>
      <c r="F69" s="398"/>
      <c r="G69" s="421"/>
    </row>
    <row r="70" spans="1:7" s="422" customFormat="1" ht="12.75" customHeight="1">
      <c r="A70" s="419"/>
      <c r="B70" s="398" t="s">
        <v>378</v>
      </c>
      <c r="C70" s="398"/>
      <c r="D70" s="398"/>
      <c r="E70" s="420"/>
      <c r="F70" s="398"/>
      <c r="G70" s="421"/>
    </row>
    <row r="71" spans="1:7" s="422" customFormat="1" ht="12.75" customHeight="1">
      <c r="A71" s="419"/>
      <c r="B71" s="398" t="s">
        <v>379</v>
      </c>
      <c r="C71" s="398"/>
      <c r="D71" s="398"/>
      <c r="E71" s="420"/>
      <c r="F71" s="398"/>
      <c r="G71" s="421"/>
    </row>
    <row r="72" spans="1:7" s="422" customFormat="1" ht="12.75" customHeight="1">
      <c r="A72" s="419"/>
      <c r="B72" s="398" t="s">
        <v>380</v>
      </c>
      <c r="C72" s="398"/>
      <c r="D72" s="398"/>
      <c r="E72" s="420"/>
      <c r="F72" s="398"/>
      <c r="G72" s="421"/>
    </row>
    <row r="73" spans="1:7" s="422" customFormat="1" ht="12.75" customHeight="1">
      <c r="A73" s="419"/>
      <c r="B73" s="424" t="s">
        <v>381</v>
      </c>
      <c r="C73" s="398"/>
      <c r="D73" s="398"/>
      <c r="E73" s="420"/>
      <c r="F73" s="398"/>
      <c r="G73" s="421"/>
    </row>
    <row r="74" spans="1:7" s="422" customFormat="1" ht="12.75" customHeight="1">
      <c r="A74" s="419"/>
      <c r="B74" s="424" t="s">
        <v>382</v>
      </c>
      <c r="C74" s="389" t="s">
        <v>132</v>
      </c>
      <c r="D74" s="389">
        <v>3</v>
      </c>
      <c r="E74" s="391"/>
      <c r="F74" s="391">
        <f>D74*E74</f>
        <v>0</v>
      </c>
      <c r="G74" s="421"/>
    </row>
    <row r="75" spans="1:7" s="422" customFormat="1" ht="12.75" customHeight="1">
      <c r="A75" s="419"/>
      <c r="B75" s="424"/>
      <c r="C75" s="389"/>
      <c r="D75" s="389"/>
      <c r="E75" s="391"/>
      <c r="F75" s="391"/>
      <c r="G75" s="421"/>
    </row>
    <row r="76" spans="1:10" s="422" customFormat="1" ht="12.75" customHeight="1">
      <c r="A76" s="419" t="s">
        <v>355</v>
      </c>
      <c r="B76" s="424" t="s">
        <v>383</v>
      </c>
      <c r="C76" s="398"/>
      <c r="D76" s="398"/>
      <c r="E76" s="420"/>
      <c r="F76" s="398"/>
      <c r="G76" s="421"/>
      <c r="J76" s="425"/>
    </row>
    <row r="77" spans="1:7" s="422" customFormat="1" ht="12.75" customHeight="1">
      <c r="A77" s="419"/>
      <c r="B77" s="424" t="s">
        <v>384</v>
      </c>
      <c r="C77" s="398"/>
      <c r="D77" s="398"/>
      <c r="E77" s="420"/>
      <c r="F77" s="398"/>
      <c r="G77" s="421"/>
    </row>
    <row r="78" spans="1:7" s="422" customFormat="1" ht="12.75" customHeight="1">
      <c r="A78" s="419"/>
      <c r="B78" s="424" t="s">
        <v>385</v>
      </c>
      <c r="C78" s="389" t="s">
        <v>334</v>
      </c>
      <c r="D78" s="389">
        <v>1</v>
      </c>
      <c r="E78" s="391"/>
      <c r="F78" s="391">
        <f>D78*E78</f>
        <v>0</v>
      </c>
      <c r="G78" s="421"/>
    </row>
    <row r="79" spans="1:7" s="422" customFormat="1" ht="12.75" customHeight="1">
      <c r="A79" s="419"/>
      <c r="B79" s="398"/>
      <c r="C79" s="398"/>
      <c r="D79" s="398"/>
      <c r="E79" s="420"/>
      <c r="F79" s="398"/>
      <c r="G79" s="421"/>
    </row>
    <row r="80" spans="2:7" s="422" customFormat="1" ht="12.75" customHeight="1">
      <c r="B80" s="386" t="s">
        <v>386</v>
      </c>
      <c r="G80" s="405"/>
    </row>
    <row r="81" s="422" customFormat="1" ht="12.75" customHeight="1">
      <c r="G81" s="405"/>
    </row>
    <row r="82" spans="1:7" s="422" customFormat="1" ht="12.75" customHeight="1">
      <c r="A82" s="407" t="s">
        <v>264</v>
      </c>
      <c r="B82" s="408" t="s">
        <v>387</v>
      </c>
      <c r="G82" s="405"/>
    </row>
    <row r="83" spans="2:7" s="422" customFormat="1" ht="12.75" customHeight="1">
      <c r="B83" s="398" t="s">
        <v>388</v>
      </c>
      <c r="G83" s="405"/>
    </row>
    <row r="84" spans="2:7" s="422" customFormat="1" ht="12.75" customHeight="1">
      <c r="B84" s="398" t="s">
        <v>389</v>
      </c>
      <c r="G84" s="405"/>
    </row>
    <row r="85" spans="2:7" s="422" customFormat="1" ht="12.75" customHeight="1">
      <c r="B85" s="398" t="s">
        <v>390</v>
      </c>
      <c r="C85" s="389" t="s">
        <v>391</v>
      </c>
      <c r="D85" s="389">
        <v>30</v>
      </c>
      <c r="E85" s="391"/>
      <c r="F85" s="391">
        <f>D85*E85</f>
        <v>0</v>
      </c>
      <c r="G85" s="405"/>
    </row>
    <row r="86" spans="2:7" s="422" customFormat="1" ht="12.75" customHeight="1">
      <c r="B86" s="398"/>
      <c r="G86" s="405"/>
    </row>
    <row r="87" s="422" customFormat="1" ht="12.75" customHeight="1">
      <c r="G87" s="405"/>
    </row>
    <row r="88" spans="1:7" s="422" customFormat="1" ht="12.75" customHeight="1">
      <c r="A88" s="406"/>
      <c r="B88" s="426" t="s">
        <v>392</v>
      </c>
      <c r="C88" s="398"/>
      <c r="D88" s="389"/>
      <c r="E88" s="390"/>
      <c r="F88" s="391"/>
      <c r="G88" s="391"/>
    </row>
    <row r="89" spans="1:7" s="422" customFormat="1" ht="12.75" customHeight="1">
      <c r="A89" s="407"/>
      <c r="B89" s="408"/>
      <c r="C89" s="408"/>
      <c r="D89" s="427"/>
      <c r="E89" s="428"/>
      <c r="F89" s="429"/>
      <c r="G89" s="429"/>
    </row>
    <row r="90" spans="1:7" s="422" customFormat="1" ht="12.75" customHeight="1">
      <c r="A90" s="407" t="s">
        <v>265</v>
      </c>
      <c r="B90" s="408" t="s">
        <v>393</v>
      </c>
      <c r="C90" s="408"/>
      <c r="E90" s="428"/>
      <c r="F90" s="429"/>
      <c r="G90" s="421"/>
    </row>
    <row r="91" spans="1:7" s="422" customFormat="1" ht="12.75" customHeight="1">
      <c r="A91" s="407"/>
      <c r="B91" s="408" t="s">
        <v>394</v>
      </c>
      <c r="C91" s="408"/>
      <c r="E91" s="428"/>
      <c r="F91" s="429"/>
      <c r="G91" s="421"/>
    </row>
    <row r="92" spans="1:7" s="422" customFormat="1" ht="12.75" customHeight="1">
      <c r="A92" s="407"/>
      <c r="B92" s="408" t="s">
        <v>395</v>
      </c>
      <c r="C92" s="408"/>
      <c r="E92" s="428"/>
      <c r="F92" s="429"/>
      <c r="G92" s="421"/>
    </row>
    <row r="93" spans="1:7" s="422" customFormat="1" ht="12.75" customHeight="1">
      <c r="A93" s="407"/>
      <c r="B93" s="408" t="s">
        <v>396</v>
      </c>
      <c r="C93" s="408"/>
      <c r="E93" s="428"/>
      <c r="F93" s="429"/>
      <c r="G93" s="421"/>
    </row>
    <row r="94" spans="1:7" s="422" customFormat="1" ht="12.75" customHeight="1">
      <c r="A94" s="407"/>
      <c r="B94" s="408" t="s">
        <v>397</v>
      </c>
      <c r="C94" s="408"/>
      <c r="E94" s="428"/>
      <c r="F94" s="429"/>
      <c r="G94" s="421"/>
    </row>
    <row r="95" spans="1:7" s="422" customFormat="1" ht="12.75" customHeight="1">
      <c r="A95" s="407"/>
      <c r="B95" s="408" t="s">
        <v>398</v>
      </c>
      <c r="C95" s="408"/>
      <c r="E95" s="428"/>
      <c r="F95" s="429"/>
      <c r="G95" s="421"/>
    </row>
    <row r="96" spans="1:6" s="422" customFormat="1" ht="12.75" customHeight="1">
      <c r="A96" s="407" t="s">
        <v>399</v>
      </c>
      <c r="B96" s="408" t="s">
        <v>400</v>
      </c>
      <c r="C96" s="389" t="s">
        <v>391</v>
      </c>
      <c r="D96" s="390">
        <v>100</v>
      </c>
      <c r="E96" s="391"/>
      <c r="F96" s="391">
        <f>D96*E96</f>
        <v>0</v>
      </c>
    </row>
    <row r="97" spans="1:6" s="422" customFormat="1" ht="12.75" customHeight="1">
      <c r="A97" s="407" t="s">
        <v>401</v>
      </c>
      <c r="B97" s="408" t="s">
        <v>402</v>
      </c>
      <c r="C97" s="389" t="s">
        <v>391</v>
      </c>
      <c r="D97" s="390">
        <v>250</v>
      </c>
      <c r="E97" s="391"/>
      <c r="F97" s="391">
        <f>D97*E97</f>
        <v>0</v>
      </c>
    </row>
    <row r="98" spans="1:6" s="422" customFormat="1" ht="12.75" customHeight="1">
      <c r="A98" s="407" t="s">
        <v>403</v>
      </c>
      <c r="B98" s="408" t="s">
        <v>404</v>
      </c>
      <c r="C98" s="389" t="s">
        <v>334</v>
      </c>
      <c r="D98" s="390" t="s">
        <v>405</v>
      </c>
      <c r="E98" s="391"/>
      <c r="F98" s="391">
        <f>D98*E98</f>
        <v>0</v>
      </c>
    </row>
    <row r="99" spans="1:7" s="398" customFormat="1" ht="12.75" customHeight="1">
      <c r="A99" s="419"/>
      <c r="B99" s="424"/>
      <c r="C99" s="389"/>
      <c r="D99" s="389"/>
      <c r="E99" s="391"/>
      <c r="F99" s="391"/>
      <c r="G99" s="405"/>
    </row>
    <row r="100" spans="1:7" s="398" customFormat="1" ht="12.75" customHeight="1">
      <c r="A100" s="419"/>
      <c r="B100" s="430" t="s">
        <v>406</v>
      </c>
      <c r="C100" s="389"/>
      <c r="F100" s="392">
        <f>SUM(F55:F99)+SUM(F46:F49)</f>
        <v>0</v>
      </c>
      <c r="G100" s="405"/>
    </row>
    <row r="101" spans="1:9" s="384" customFormat="1" ht="12.75" customHeight="1">
      <c r="A101" s="431"/>
      <c r="B101" s="432"/>
      <c r="C101" s="422"/>
      <c r="D101" s="427"/>
      <c r="E101" s="427"/>
      <c r="F101" s="429"/>
      <c r="G101" s="409"/>
      <c r="H101" s="409"/>
      <c r="I101" s="433"/>
    </row>
    <row r="102" spans="1:6" s="398" customFormat="1" ht="12.75">
      <c r="A102" s="419"/>
      <c r="B102" s="430"/>
      <c r="C102" s="389"/>
      <c r="F102" s="434"/>
    </row>
    <row r="103" spans="1:6" s="398" customFormat="1" ht="12.75">
      <c r="A103" s="393" t="s">
        <v>266</v>
      </c>
      <c r="B103" s="403" t="s">
        <v>407</v>
      </c>
      <c r="D103" s="389"/>
      <c r="E103" s="405"/>
      <c r="F103" s="405"/>
    </row>
    <row r="104" spans="1:4" s="398" customFormat="1" ht="12.75">
      <c r="A104" s="419"/>
      <c r="B104" s="403"/>
      <c r="D104" s="389"/>
    </row>
    <row r="105" spans="1:6" s="422" customFormat="1" ht="12">
      <c r="A105" s="419" t="s">
        <v>118</v>
      </c>
      <c r="B105" s="398" t="s">
        <v>408</v>
      </c>
      <c r="C105" s="398"/>
      <c r="D105" s="389"/>
      <c r="E105" s="398"/>
      <c r="F105" s="398"/>
    </row>
    <row r="106" spans="1:4" s="398" customFormat="1" ht="12">
      <c r="A106" s="419"/>
      <c r="B106" s="402" t="s">
        <v>409</v>
      </c>
      <c r="D106" s="389"/>
    </row>
    <row r="107" spans="1:4" s="398" customFormat="1" ht="12">
      <c r="A107" s="419"/>
      <c r="B107" s="398" t="s">
        <v>410</v>
      </c>
      <c r="D107" s="389"/>
    </row>
    <row r="108" spans="1:4" s="398" customFormat="1" ht="12">
      <c r="A108" s="419"/>
      <c r="B108" s="402" t="s">
        <v>411</v>
      </c>
      <c r="D108" s="389"/>
    </row>
    <row r="109" spans="1:4" s="398" customFormat="1" ht="12">
      <c r="A109" s="419"/>
      <c r="B109" s="402" t="s">
        <v>412</v>
      </c>
      <c r="D109" s="389"/>
    </row>
    <row r="110" spans="1:4" s="398" customFormat="1" ht="12">
      <c r="A110" s="419"/>
      <c r="B110" s="402" t="s">
        <v>413</v>
      </c>
      <c r="D110" s="389"/>
    </row>
    <row r="111" spans="1:7" s="398" customFormat="1" ht="12.75" customHeight="1">
      <c r="A111" s="419"/>
      <c r="B111" s="402" t="s">
        <v>414</v>
      </c>
      <c r="D111" s="389"/>
      <c r="G111" s="405"/>
    </row>
    <row r="112" spans="1:8" s="398" customFormat="1" ht="12.75" customHeight="1">
      <c r="A112" s="419"/>
      <c r="B112" s="402" t="s">
        <v>415</v>
      </c>
      <c r="D112" s="389"/>
      <c r="G112" s="405"/>
      <c r="H112" s="405"/>
    </row>
    <row r="113" spans="1:10" ht="12.75" customHeight="1">
      <c r="A113" s="419"/>
      <c r="B113" s="402" t="s">
        <v>416</v>
      </c>
      <c r="C113" s="398"/>
      <c r="D113" s="389"/>
      <c r="E113" s="398"/>
      <c r="F113" s="398"/>
      <c r="G113" s="382"/>
      <c r="H113" s="394"/>
      <c r="I113" s="395"/>
      <c r="J113" s="395"/>
    </row>
    <row r="114" spans="1:10" s="384" customFormat="1" ht="12.75" customHeight="1">
      <c r="A114" s="419"/>
      <c r="B114" s="402" t="s">
        <v>417</v>
      </c>
      <c r="C114" s="398"/>
      <c r="D114" s="389"/>
      <c r="E114" s="398"/>
      <c r="F114" s="398"/>
      <c r="G114" s="400"/>
      <c r="H114" s="436"/>
      <c r="I114" s="433"/>
      <c r="J114" s="433"/>
    </row>
    <row r="115" spans="1:10" s="384" customFormat="1" ht="12.75" customHeight="1">
      <c r="A115" s="419"/>
      <c r="B115" s="402" t="s">
        <v>418</v>
      </c>
      <c r="C115" s="398"/>
      <c r="D115" s="389"/>
      <c r="E115" s="398"/>
      <c r="F115" s="398"/>
      <c r="G115" s="400"/>
      <c r="H115" s="436"/>
      <c r="I115" s="433"/>
      <c r="J115" s="433"/>
    </row>
    <row r="116" spans="1:7" s="422" customFormat="1" ht="12.75" customHeight="1">
      <c r="A116" s="419"/>
      <c r="B116" s="398" t="s">
        <v>419</v>
      </c>
      <c r="C116" s="398"/>
      <c r="D116" s="389"/>
      <c r="E116" s="398"/>
      <c r="F116" s="398"/>
      <c r="G116" s="421"/>
    </row>
    <row r="117" spans="1:13" s="422" customFormat="1" ht="12.75" customHeight="1">
      <c r="A117" s="419"/>
      <c r="B117" s="402"/>
      <c r="C117" s="389" t="s">
        <v>420</v>
      </c>
      <c r="D117" s="389">
        <v>1</v>
      </c>
      <c r="E117" s="391"/>
      <c r="F117" s="391">
        <f>D117*E117</f>
        <v>0</v>
      </c>
      <c r="G117" s="421"/>
      <c r="H117" s="421"/>
      <c r="M117" s="437"/>
    </row>
    <row r="118" spans="1:8" s="398" customFormat="1" ht="12.75" customHeight="1">
      <c r="A118" s="431"/>
      <c r="B118" s="438"/>
      <c r="C118" s="427"/>
      <c r="D118" s="427"/>
      <c r="E118" s="422"/>
      <c r="F118" s="422"/>
      <c r="G118" s="405"/>
      <c r="H118" s="405"/>
    </row>
    <row r="119" spans="1:10" s="398" customFormat="1" ht="12.75" customHeight="1">
      <c r="A119" s="419" t="s">
        <v>264</v>
      </c>
      <c r="B119" s="398" t="s">
        <v>421</v>
      </c>
      <c r="C119" s="389"/>
      <c r="D119" s="389"/>
      <c r="G119" s="389"/>
      <c r="H119" s="404"/>
      <c r="I119" s="405"/>
      <c r="J119" s="405"/>
    </row>
    <row r="120" spans="1:7" s="398" customFormat="1" ht="12.75" customHeight="1">
      <c r="A120" s="419"/>
      <c r="B120" s="402" t="s">
        <v>422</v>
      </c>
      <c r="C120" s="389"/>
      <c r="D120" s="389"/>
      <c r="G120" s="405"/>
    </row>
    <row r="121" spans="1:7" s="398" customFormat="1" ht="12.75" customHeight="1">
      <c r="A121" s="419"/>
      <c r="B121" s="398" t="s">
        <v>423</v>
      </c>
      <c r="C121" s="389"/>
      <c r="D121" s="389"/>
      <c r="G121" s="405"/>
    </row>
    <row r="122" spans="1:7" s="398" customFormat="1" ht="12.75" customHeight="1">
      <c r="A122" s="419"/>
      <c r="B122" s="402" t="s">
        <v>424</v>
      </c>
      <c r="C122" s="389"/>
      <c r="D122" s="389"/>
      <c r="G122" s="405"/>
    </row>
    <row r="123" spans="1:7" s="398" customFormat="1" ht="12.75" customHeight="1">
      <c r="A123" s="419"/>
      <c r="B123" s="402" t="s">
        <v>425</v>
      </c>
      <c r="C123" s="389"/>
      <c r="D123" s="389"/>
      <c r="G123" s="405"/>
    </row>
    <row r="124" spans="1:7" s="398" customFormat="1" ht="12.75" customHeight="1">
      <c r="A124" s="419"/>
      <c r="B124" s="402" t="s">
        <v>426</v>
      </c>
      <c r="C124" s="389"/>
      <c r="D124" s="389"/>
      <c r="G124" s="405"/>
    </row>
    <row r="125" spans="1:7" s="398" customFormat="1" ht="12.75" customHeight="1">
      <c r="A125" s="419"/>
      <c r="B125" s="402" t="s">
        <v>427</v>
      </c>
      <c r="C125" s="389"/>
      <c r="D125" s="389"/>
      <c r="G125" s="405"/>
    </row>
    <row r="126" spans="1:7" s="398" customFormat="1" ht="12.75" customHeight="1">
      <c r="A126" s="419"/>
      <c r="B126" s="384" t="s">
        <v>428</v>
      </c>
      <c r="C126" s="389"/>
      <c r="D126" s="389"/>
      <c r="G126" s="405"/>
    </row>
    <row r="127" spans="1:7" s="398" customFormat="1" ht="12.75" customHeight="1">
      <c r="A127" s="419"/>
      <c r="B127" s="402" t="s">
        <v>429</v>
      </c>
      <c r="C127" s="389"/>
      <c r="D127" s="389"/>
      <c r="G127" s="405"/>
    </row>
    <row r="128" spans="1:7" s="398" customFormat="1" ht="12.75" customHeight="1">
      <c r="A128" s="419"/>
      <c r="B128" s="402"/>
      <c r="C128" s="389" t="s">
        <v>132</v>
      </c>
      <c r="D128" s="389">
        <v>1</v>
      </c>
      <c r="E128" s="391"/>
      <c r="F128" s="391">
        <f>D128*E128</f>
        <v>0</v>
      </c>
      <c r="G128" s="405"/>
    </row>
    <row r="129" spans="1:7" s="398" customFormat="1" ht="12.75" customHeight="1">
      <c r="A129" s="431"/>
      <c r="B129" s="438"/>
      <c r="C129" s="427"/>
      <c r="D129" s="427"/>
      <c r="E129" s="422"/>
      <c r="F129" s="422"/>
      <c r="G129" s="405"/>
    </row>
    <row r="130" spans="1:7" s="398" customFormat="1" ht="12.75" customHeight="1">
      <c r="A130" s="419" t="s">
        <v>265</v>
      </c>
      <c r="B130" s="398" t="s">
        <v>430</v>
      </c>
      <c r="C130" s="389"/>
      <c r="D130" s="389"/>
      <c r="G130" s="405"/>
    </row>
    <row r="131" spans="1:7" s="398" customFormat="1" ht="12.75" customHeight="1">
      <c r="A131" s="419"/>
      <c r="B131" s="398" t="s">
        <v>431</v>
      </c>
      <c r="C131" s="389" t="s">
        <v>132</v>
      </c>
      <c r="D131" s="389">
        <v>1</v>
      </c>
      <c r="E131" s="391"/>
      <c r="F131" s="391">
        <f>D131*E131</f>
        <v>0</v>
      </c>
      <c r="G131" s="405"/>
    </row>
    <row r="132" spans="1:7" s="398" customFormat="1" ht="12.75" customHeight="1">
      <c r="A132" s="419"/>
      <c r="C132" s="389"/>
      <c r="D132" s="389"/>
      <c r="G132" s="405"/>
    </row>
    <row r="133" spans="1:7" s="398" customFormat="1" ht="12.75" customHeight="1">
      <c r="A133" s="419" t="s">
        <v>266</v>
      </c>
      <c r="B133" s="398" t="s">
        <v>432</v>
      </c>
      <c r="C133" s="389"/>
      <c r="D133" s="389"/>
      <c r="G133" s="405"/>
    </row>
    <row r="134" spans="1:7" s="398" customFormat="1" ht="12.75" customHeight="1">
      <c r="A134" s="419"/>
      <c r="B134" s="398" t="s">
        <v>433</v>
      </c>
      <c r="C134" s="389" t="s">
        <v>334</v>
      </c>
      <c r="D134" s="389">
        <v>1</v>
      </c>
      <c r="E134" s="391"/>
      <c r="F134" s="391">
        <f>D134*E134</f>
        <v>0</v>
      </c>
      <c r="G134" s="405"/>
    </row>
    <row r="135" spans="1:7" s="398" customFormat="1" ht="12.75" customHeight="1">
      <c r="A135" s="419"/>
      <c r="C135" s="389"/>
      <c r="D135" s="389"/>
      <c r="G135" s="405"/>
    </row>
    <row r="136" spans="1:7" s="398" customFormat="1" ht="12.75" customHeight="1">
      <c r="A136" s="419"/>
      <c r="B136" s="403" t="s">
        <v>434</v>
      </c>
      <c r="C136" s="389"/>
      <c r="D136" s="389"/>
      <c r="F136" s="439">
        <f>SUM(F117:F135)</f>
        <v>0</v>
      </c>
      <c r="G136" s="405"/>
    </row>
    <row r="137" spans="1:7" s="398" customFormat="1" ht="12.75" customHeight="1">
      <c r="A137" s="383"/>
      <c r="B137" s="381"/>
      <c r="C137" s="382"/>
      <c r="D137" s="382"/>
      <c r="E137" s="381"/>
      <c r="F137" s="381"/>
      <c r="G137" s="405"/>
    </row>
    <row r="138" spans="1:7" s="398" customFormat="1" ht="12.75" customHeight="1">
      <c r="A138" s="383"/>
      <c r="B138" s="381"/>
      <c r="C138" s="382"/>
      <c r="D138" s="382"/>
      <c r="E138" s="381"/>
      <c r="F138" s="381"/>
      <c r="G138" s="405"/>
    </row>
    <row r="139" spans="1:7" s="398" customFormat="1" ht="12.75" customHeight="1">
      <c r="A139" s="440" t="s">
        <v>267</v>
      </c>
      <c r="B139" s="403" t="s">
        <v>435</v>
      </c>
      <c r="G139" s="405"/>
    </row>
    <row r="140" spans="1:7" s="398" customFormat="1" ht="12.75" customHeight="1">
      <c r="A140" s="407"/>
      <c r="B140" s="406"/>
      <c r="G140" s="405"/>
    </row>
    <row r="141" spans="1:7" s="398" customFormat="1" ht="12.75" customHeight="1">
      <c r="A141" s="407" t="s">
        <v>118</v>
      </c>
      <c r="B141" s="441" t="s">
        <v>436</v>
      </c>
      <c r="C141" s="442"/>
      <c r="D141" s="442"/>
      <c r="E141" s="443"/>
      <c r="G141" s="405"/>
    </row>
    <row r="142" spans="1:10" s="398" customFormat="1" ht="12.75" customHeight="1">
      <c r="A142" s="407"/>
      <c r="B142" s="441" t="s">
        <v>437</v>
      </c>
      <c r="C142" s="442"/>
      <c r="D142" s="442"/>
      <c r="E142" s="443"/>
      <c r="G142" s="405"/>
      <c r="J142" s="381"/>
    </row>
    <row r="143" spans="1:10" s="398" customFormat="1" ht="12.75" customHeight="1">
      <c r="A143" s="407"/>
      <c r="B143" s="441" t="s">
        <v>438</v>
      </c>
      <c r="C143" s="444" t="s">
        <v>391</v>
      </c>
      <c r="D143" s="444">
        <v>350</v>
      </c>
      <c r="E143" s="445"/>
      <c r="F143" s="391">
        <f>D143*E143</f>
        <v>0</v>
      </c>
      <c r="G143" s="405"/>
      <c r="J143" s="412"/>
    </row>
    <row r="144" spans="1:10" s="398" customFormat="1" ht="12.75" customHeight="1">
      <c r="A144" s="407"/>
      <c r="B144" s="446"/>
      <c r="C144" s="444"/>
      <c r="D144" s="444"/>
      <c r="E144" s="445"/>
      <c r="F144" s="391"/>
      <c r="G144" s="405"/>
      <c r="J144" s="412"/>
    </row>
    <row r="145" spans="1:7" s="398" customFormat="1" ht="12.75" customHeight="1">
      <c r="A145" s="407" t="s">
        <v>264</v>
      </c>
      <c r="B145" s="398" t="s">
        <v>439</v>
      </c>
      <c r="C145" s="442"/>
      <c r="D145" s="442"/>
      <c r="E145" s="443"/>
      <c r="G145" s="405"/>
    </row>
    <row r="146" spans="1:7" s="398" customFormat="1" ht="12.75" customHeight="1">
      <c r="A146" s="407"/>
      <c r="B146" s="398" t="s">
        <v>440</v>
      </c>
      <c r="C146" s="442"/>
      <c r="D146" s="442"/>
      <c r="E146" s="443"/>
      <c r="G146" s="405"/>
    </row>
    <row r="147" spans="1:7" s="398" customFormat="1" ht="12.75" customHeight="1">
      <c r="A147" s="407"/>
      <c r="B147" s="398" t="s">
        <v>441</v>
      </c>
      <c r="C147" s="389" t="s">
        <v>132</v>
      </c>
      <c r="D147" s="389">
        <v>14</v>
      </c>
      <c r="E147" s="447"/>
      <c r="F147" s="391">
        <f>D147*E147</f>
        <v>0</v>
      </c>
      <c r="G147" s="405"/>
    </row>
    <row r="148" s="398" customFormat="1" ht="12.75" customHeight="1">
      <c r="G148" s="405"/>
    </row>
    <row r="149" spans="1:7" s="398" customFormat="1" ht="12.75" customHeight="1">
      <c r="A149" s="407" t="s">
        <v>265</v>
      </c>
      <c r="B149" s="406" t="s">
        <v>442</v>
      </c>
      <c r="C149" s="442"/>
      <c r="D149" s="442"/>
      <c r="E149" s="443"/>
      <c r="G149" s="405"/>
    </row>
    <row r="150" spans="1:7" s="398" customFormat="1" ht="12.75" customHeight="1">
      <c r="A150" s="407"/>
      <c r="B150" s="406" t="s">
        <v>443</v>
      </c>
      <c r="C150" s="442"/>
      <c r="D150" s="442"/>
      <c r="E150" s="443"/>
      <c r="G150" s="405"/>
    </row>
    <row r="151" spans="1:7" s="398" customFormat="1" ht="12.75" customHeight="1">
      <c r="A151" s="407"/>
      <c r="B151" s="406" t="s">
        <v>444</v>
      </c>
      <c r="C151" s="442"/>
      <c r="D151" s="442"/>
      <c r="E151" s="443"/>
      <c r="G151" s="405"/>
    </row>
    <row r="152" spans="1:7" s="398" customFormat="1" ht="12.75" customHeight="1">
      <c r="A152" s="407"/>
      <c r="B152" s="448" t="s">
        <v>445</v>
      </c>
      <c r="C152" s="389" t="s">
        <v>132</v>
      </c>
      <c r="D152" s="389">
        <v>1</v>
      </c>
      <c r="E152" s="391"/>
      <c r="F152" s="391">
        <f>D152*E152</f>
        <v>0</v>
      </c>
      <c r="G152" s="405"/>
    </row>
    <row r="153" spans="1:7" s="398" customFormat="1" ht="12.75" customHeight="1">
      <c r="A153" s="407"/>
      <c r="B153" s="406"/>
      <c r="C153" s="389"/>
      <c r="D153" s="389"/>
      <c r="E153" s="391"/>
      <c r="F153" s="391"/>
      <c r="G153" s="405"/>
    </row>
    <row r="154" spans="1:7" s="398" customFormat="1" ht="12.75" customHeight="1">
      <c r="A154" s="407"/>
      <c r="B154" s="403" t="s">
        <v>446</v>
      </c>
      <c r="C154" s="403"/>
      <c r="D154" s="403"/>
      <c r="F154" s="439">
        <f>SUM(F141:F153)</f>
        <v>0</v>
      </c>
      <c r="G154" s="405"/>
    </row>
    <row r="155" spans="1:7" s="398" customFormat="1" ht="12.75" customHeight="1">
      <c r="A155" s="383"/>
      <c r="B155" s="381"/>
      <c r="C155" s="382"/>
      <c r="D155" s="382"/>
      <c r="E155" s="381"/>
      <c r="F155" s="381"/>
      <c r="G155" s="405"/>
    </row>
    <row r="156" spans="1:7" s="398" customFormat="1" ht="12.75" customHeight="1">
      <c r="A156" s="383"/>
      <c r="B156" s="381"/>
      <c r="C156" s="382"/>
      <c r="D156" s="382"/>
      <c r="E156" s="381"/>
      <c r="F156" s="381"/>
      <c r="G156" s="405"/>
    </row>
    <row r="157" spans="1:7" s="398" customFormat="1" ht="12.75" customHeight="1">
      <c r="A157" s="383"/>
      <c r="B157" s="381"/>
      <c r="C157" s="382"/>
      <c r="D157" s="382"/>
      <c r="E157" s="381"/>
      <c r="F157" s="381"/>
      <c r="G157" s="405"/>
    </row>
    <row r="158" ht="11.25" customHeight="1">
      <c r="B158" s="417"/>
    </row>
    <row r="159" ht="12.75" customHeight="1">
      <c r="B159" s="417"/>
    </row>
    <row r="160" spans="1:2" ht="12.75" customHeight="1">
      <c r="A160" s="380" t="s">
        <v>447</v>
      </c>
      <c r="B160" s="386"/>
    </row>
    <row r="161" spans="1:2" ht="12.75" customHeight="1">
      <c r="A161" s="380"/>
      <c r="B161" s="386"/>
    </row>
    <row r="162" spans="1:6" ht="12.75" customHeight="1">
      <c r="A162" s="386" t="s">
        <v>118</v>
      </c>
      <c r="B162" s="386" t="s">
        <v>327</v>
      </c>
      <c r="F162" s="395">
        <f>F19</f>
        <v>0</v>
      </c>
    </row>
    <row r="163" spans="1:6" ht="12.75" customHeight="1">
      <c r="A163" s="380" t="s">
        <v>264</v>
      </c>
      <c r="B163" s="386" t="s">
        <v>336</v>
      </c>
      <c r="D163" s="381"/>
      <c r="F163" s="395">
        <f>F35</f>
        <v>0</v>
      </c>
    </row>
    <row r="164" spans="1:6" ht="12.75" customHeight="1">
      <c r="A164" s="449" t="s">
        <v>265</v>
      </c>
      <c r="B164" s="386" t="s">
        <v>448</v>
      </c>
      <c r="D164" s="381"/>
      <c r="F164" s="395">
        <f>F100</f>
        <v>0</v>
      </c>
    </row>
    <row r="165" spans="1:6" ht="12.75" customHeight="1">
      <c r="A165" s="380" t="s">
        <v>266</v>
      </c>
      <c r="B165" s="386" t="s">
        <v>407</v>
      </c>
      <c r="D165" s="381"/>
      <c r="F165" s="395">
        <f>F136</f>
        <v>0</v>
      </c>
    </row>
    <row r="166" ht="12.75" customHeight="1">
      <c r="A166" s="450"/>
    </row>
    <row r="167" spans="1:6" ht="12.75" customHeight="1">
      <c r="A167" s="504" t="s">
        <v>449</v>
      </c>
      <c r="B167" s="504"/>
      <c r="C167" s="398"/>
      <c r="D167" s="398"/>
      <c r="E167" s="398"/>
      <c r="F167" s="398"/>
    </row>
    <row r="168" spans="1:6" ht="12.75" customHeight="1">
      <c r="A168" s="380"/>
      <c r="B168" s="386"/>
      <c r="D168" s="381"/>
      <c r="F168" s="395"/>
    </row>
    <row r="169" spans="1:6" ht="12.75" customHeight="1">
      <c r="A169" s="380" t="s">
        <v>267</v>
      </c>
      <c r="B169" s="451" t="s">
        <v>435</v>
      </c>
      <c r="C169" s="398"/>
      <c r="D169" s="398"/>
      <c r="E169" s="398"/>
      <c r="F169" s="391">
        <f>F154</f>
        <v>0</v>
      </c>
    </row>
    <row r="170" spans="1:6" ht="12.75" customHeight="1">
      <c r="A170" s="380"/>
      <c r="B170" s="386"/>
      <c r="C170" s="398"/>
      <c r="D170" s="398"/>
      <c r="E170" s="398"/>
      <c r="F170" s="391"/>
    </row>
    <row r="171" ht="12.75" customHeight="1"/>
    <row r="172" spans="1:6" ht="12.75" customHeight="1">
      <c r="A172" s="380" t="s">
        <v>450</v>
      </c>
      <c r="F172" s="439">
        <f>SUM(F162:F171)</f>
        <v>0</v>
      </c>
    </row>
    <row r="173" ht="12.75" customHeight="1">
      <c r="F173" s="439"/>
    </row>
    <row r="174" ht="12.75" customHeight="1"/>
    <row r="175" ht="12.75" customHeight="1"/>
    <row r="176" ht="12.75" customHeight="1"/>
    <row r="177" ht="12.75" customHeight="1">
      <c r="E177" s="382"/>
    </row>
    <row r="178" spans="1:5" ht="12.75" customHeight="1">
      <c r="A178" s="419"/>
      <c r="E178" s="382"/>
    </row>
    <row r="179" ht="12.75" customHeight="1">
      <c r="E179" s="389"/>
    </row>
    <row r="180" ht="12.75" customHeight="1"/>
    <row r="181" ht="12.75" customHeight="1"/>
    <row r="184" spans="1:8" ht="12.75">
      <c r="A184" s="419"/>
      <c r="B184" s="399"/>
      <c r="D184" s="381"/>
      <c r="E184" s="452"/>
      <c r="F184" s="382"/>
      <c r="G184" s="453"/>
      <c r="H184" s="395"/>
    </row>
    <row r="185" spans="1:6" ht="12">
      <c r="A185" s="419"/>
      <c r="B185" s="399"/>
      <c r="C185" s="382"/>
      <c r="D185" s="454"/>
      <c r="E185" s="455"/>
      <c r="F185" s="401"/>
    </row>
    <row r="186" spans="1:6" ht="12">
      <c r="A186" s="419"/>
      <c r="B186" s="399"/>
      <c r="C186" s="382"/>
      <c r="E186" s="455"/>
      <c r="F186" s="401"/>
    </row>
    <row r="187" spans="2:6" ht="12">
      <c r="B187" s="399"/>
      <c r="C187" s="382"/>
      <c r="E187" s="455"/>
      <c r="F187" s="401"/>
    </row>
    <row r="188" spans="2:6" ht="12.75">
      <c r="B188" s="399"/>
      <c r="C188" s="452"/>
      <c r="E188" s="453"/>
      <c r="F188" s="395"/>
    </row>
    <row r="189" spans="1:6" ht="12.75">
      <c r="A189" s="450"/>
      <c r="B189" s="399"/>
      <c r="C189" s="452"/>
      <c r="E189" s="453"/>
      <c r="F189" s="395"/>
    </row>
    <row r="190" spans="1:6" ht="12">
      <c r="A190" s="450"/>
      <c r="E190" s="453"/>
      <c r="F190" s="395"/>
    </row>
    <row r="191" spans="1:6" ht="12">
      <c r="A191" s="450"/>
      <c r="B191" s="398"/>
      <c r="C191" s="382"/>
      <c r="E191" s="455"/>
      <c r="F191" s="401"/>
    </row>
    <row r="192" spans="1:6" ht="12">
      <c r="A192" s="450"/>
      <c r="B192" s="398"/>
      <c r="C192" s="382"/>
      <c r="E192" s="455"/>
      <c r="F192" s="401"/>
    </row>
    <row r="193" spans="2:6" ht="12.75">
      <c r="B193" s="399"/>
      <c r="C193" s="452"/>
      <c r="E193" s="453"/>
      <c r="F193" s="395"/>
    </row>
    <row r="194" spans="2:6" ht="12.75">
      <c r="B194" s="399"/>
      <c r="C194" s="452"/>
      <c r="E194" s="453"/>
      <c r="F194" s="395"/>
    </row>
    <row r="195" spans="2:6" ht="12">
      <c r="B195" s="398"/>
      <c r="E195" s="453"/>
      <c r="F195" s="395"/>
    </row>
    <row r="196" spans="2:6" ht="12">
      <c r="B196" s="398"/>
      <c r="C196" s="382"/>
      <c r="E196" s="455"/>
      <c r="F196" s="401"/>
    </row>
    <row r="197" spans="2:6" ht="12">
      <c r="B197" s="398"/>
      <c r="C197" s="382"/>
      <c r="E197" s="455"/>
      <c r="F197" s="401"/>
    </row>
    <row r="198" spans="1:6" ht="12">
      <c r="A198" s="407"/>
      <c r="B198" s="402"/>
      <c r="C198" s="382"/>
      <c r="E198" s="394"/>
      <c r="F198" s="395"/>
    </row>
    <row r="199" spans="2:6" ht="12">
      <c r="B199" s="398"/>
      <c r="C199" s="382"/>
      <c r="E199" s="455"/>
      <c r="F199" s="401"/>
    </row>
    <row r="200" spans="2:8" ht="12">
      <c r="B200" s="398"/>
      <c r="D200" s="381"/>
      <c r="E200" s="382"/>
      <c r="F200" s="382"/>
      <c r="G200" s="394"/>
      <c r="H200" s="395"/>
    </row>
  </sheetData>
  <sheetProtection/>
  <mergeCells count="5">
    <mergeCell ref="B42:C42"/>
    <mergeCell ref="B43:D43"/>
    <mergeCell ref="B44:C44"/>
    <mergeCell ref="B45:C45"/>
    <mergeCell ref="A167:B167"/>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&amp;C&amp;"Arial,Bold"&amp;12TROŠKOVNIK ELEKTROTEHNIČKIH RADOVA 
ZA UREDE MINISTARSTVA POLJOPRIVREDE, OSIJEK</oddHeader>
    <oddFooter>&amp;R&amp;12&amp;P</oddFooter>
  </headerFooter>
  <rowBreaks count="1" manualBreakCount="1">
    <brk id="132" max="255" man="1"/>
  </rowBreaks>
</worksheet>
</file>

<file path=xl/worksheets/sheet2.xml><?xml version="1.0" encoding="utf-8"?>
<worksheet xmlns="http://schemas.openxmlformats.org/spreadsheetml/2006/main" xmlns:r="http://schemas.openxmlformats.org/officeDocument/2006/relationships">
  <sheetPr>
    <tabColor rgb="FFFFFF00"/>
  </sheetPr>
  <dimension ref="A1:H175"/>
  <sheetViews>
    <sheetView showGridLines="0" showZeros="0" tabSelected="1" view="pageBreakPreview" zoomScale="130" zoomScaleNormal="130" zoomScaleSheetLayoutView="130" zoomScalePageLayoutView="0" workbookViewId="0" topLeftCell="A70">
      <selection activeCell="C30" sqref="C30"/>
    </sheetView>
  </sheetViews>
  <sheetFormatPr defaultColWidth="8.7109375" defaultRowHeight="10.5"/>
  <cols>
    <col min="1" max="1" width="4.140625" style="102" customWidth="1"/>
    <col min="2" max="2" width="4.140625" style="74" customWidth="1"/>
    <col min="3" max="3" width="38.8515625" style="103" customWidth="1"/>
    <col min="4" max="4" width="11.00390625" style="104" customWidth="1"/>
    <col min="5" max="5" width="11.00390625" style="105" customWidth="1"/>
    <col min="6" max="6" width="13.8515625" style="105" customWidth="1"/>
    <col min="7" max="7" width="13.8515625" style="106" customWidth="1"/>
    <col min="8" max="16384" width="8.7109375" style="72" customWidth="1"/>
  </cols>
  <sheetData>
    <row r="1" spans="1:7" ht="13.5" thickBot="1" thickTop="1">
      <c r="A1" s="107"/>
      <c r="B1" s="108"/>
      <c r="C1" s="480" t="s">
        <v>1</v>
      </c>
      <c r="D1" s="481"/>
      <c r="E1" s="481"/>
      <c r="F1" s="481"/>
      <c r="G1" s="482"/>
    </row>
    <row r="2" spans="1:7" ht="12" thickTop="1">
      <c r="A2" s="73"/>
      <c r="C2" s="75"/>
      <c r="D2" s="73"/>
      <c r="E2" s="73"/>
      <c r="F2" s="73"/>
      <c r="G2" s="76"/>
    </row>
    <row r="3" spans="1:7" s="84" customFormat="1" ht="11.25">
      <c r="A3" s="77"/>
      <c r="B3" s="78"/>
      <c r="C3" s="483" t="s">
        <v>2</v>
      </c>
      <c r="D3" s="483"/>
      <c r="E3" s="483"/>
      <c r="F3" s="483"/>
      <c r="G3" s="483"/>
    </row>
    <row r="4" spans="1:7" s="84" customFormat="1" ht="11.25">
      <c r="A4" s="77"/>
      <c r="B4" s="78"/>
      <c r="C4" s="79"/>
      <c r="D4" s="80"/>
      <c r="E4" s="81"/>
      <c r="F4" s="82"/>
      <c r="G4" s="83"/>
    </row>
    <row r="5" spans="1:7" s="84" customFormat="1" ht="37.5" customHeight="1">
      <c r="A5" s="77"/>
      <c r="B5" s="78" t="s">
        <v>176</v>
      </c>
      <c r="C5" s="493" t="s">
        <v>3</v>
      </c>
      <c r="D5" s="487"/>
      <c r="E5" s="487"/>
      <c r="F5" s="487"/>
      <c r="G5" s="487"/>
    </row>
    <row r="6" spans="1:7" s="84" customFormat="1" ht="37.5" customHeight="1">
      <c r="A6" s="77"/>
      <c r="B6" s="85" t="s">
        <v>176</v>
      </c>
      <c r="C6" s="492" t="s">
        <v>168</v>
      </c>
      <c r="D6" s="492"/>
      <c r="E6" s="492"/>
      <c r="F6" s="492"/>
      <c r="G6" s="492"/>
    </row>
    <row r="7" spans="1:7" s="84" customFormat="1" ht="108" customHeight="1">
      <c r="A7" s="77"/>
      <c r="B7" s="85" t="s">
        <v>176</v>
      </c>
      <c r="C7" s="492" t="s">
        <v>169</v>
      </c>
      <c r="D7" s="492"/>
      <c r="E7" s="492"/>
      <c r="F7" s="492"/>
      <c r="G7" s="492"/>
    </row>
    <row r="8" spans="1:7" s="84" customFormat="1" ht="184.5" customHeight="1">
      <c r="A8" s="77"/>
      <c r="B8" s="85" t="s">
        <v>176</v>
      </c>
      <c r="C8" s="492" t="s">
        <v>170</v>
      </c>
      <c r="D8" s="492"/>
      <c r="E8" s="492"/>
      <c r="F8" s="492"/>
      <c r="G8" s="492"/>
    </row>
    <row r="9" spans="1:7" s="84" customFormat="1" ht="44.25" customHeight="1">
      <c r="A9" s="77"/>
      <c r="B9" s="85" t="s">
        <v>176</v>
      </c>
      <c r="C9" s="492" t="s">
        <v>177</v>
      </c>
      <c r="D9" s="492"/>
      <c r="E9" s="492"/>
      <c r="F9" s="492"/>
      <c r="G9" s="492"/>
    </row>
    <row r="10" spans="1:7" s="84" customFormat="1" ht="31.5" customHeight="1">
      <c r="A10" s="77"/>
      <c r="B10" s="85"/>
      <c r="C10" s="492" t="s">
        <v>171</v>
      </c>
      <c r="D10" s="492"/>
      <c r="E10" s="492"/>
      <c r="F10" s="492"/>
      <c r="G10" s="492"/>
    </row>
    <row r="11" spans="1:7" s="84" customFormat="1" ht="33.75" customHeight="1">
      <c r="A11" s="77"/>
      <c r="B11" s="85"/>
      <c r="C11" s="492" t="s">
        <v>172</v>
      </c>
      <c r="D11" s="492"/>
      <c r="E11" s="492"/>
      <c r="F11" s="492"/>
      <c r="G11" s="492"/>
    </row>
    <row r="12" spans="1:7" s="84" customFormat="1" ht="44.25" customHeight="1">
      <c r="A12" s="86"/>
      <c r="B12" s="85"/>
      <c r="C12" s="492" t="s">
        <v>173</v>
      </c>
      <c r="D12" s="492"/>
      <c r="E12" s="492"/>
      <c r="F12" s="492"/>
      <c r="G12" s="492"/>
    </row>
    <row r="13" spans="1:7" s="84" customFormat="1" ht="53.25" customHeight="1">
      <c r="A13" s="86"/>
      <c r="B13" s="85" t="s">
        <v>176</v>
      </c>
      <c r="C13" s="487" t="s">
        <v>178</v>
      </c>
      <c r="D13" s="487"/>
      <c r="E13" s="487"/>
      <c r="F13" s="487"/>
      <c r="G13" s="487"/>
    </row>
    <row r="14" spans="1:7" s="84" customFormat="1" ht="80.25" customHeight="1">
      <c r="A14" s="86"/>
      <c r="B14" s="85" t="s">
        <v>176</v>
      </c>
      <c r="C14" s="487" t="s">
        <v>179</v>
      </c>
      <c r="D14" s="487"/>
      <c r="E14" s="487"/>
      <c r="F14" s="487"/>
      <c r="G14" s="487"/>
    </row>
    <row r="15" spans="1:7" s="84" customFormat="1" ht="69" customHeight="1">
      <c r="A15" s="86"/>
      <c r="B15" s="85" t="s">
        <v>176</v>
      </c>
      <c r="C15" s="487" t="s">
        <v>174</v>
      </c>
      <c r="D15" s="487"/>
      <c r="E15" s="487"/>
      <c r="F15" s="487"/>
      <c r="G15" s="487"/>
    </row>
    <row r="16" spans="1:7" s="84" customFormat="1" ht="13.5" customHeight="1">
      <c r="A16" s="86"/>
      <c r="B16" s="85" t="s">
        <v>176</v>
      </c>
      <c r="C16" s="487" t="s">
        <v>175</v>
      </c>
      <c r="D16" s="487"/>
      <c r="E16" s="487"/>
      <c r="F16" s="487"/>
      <c r="G16" s="487"/>
    </row>
    <row r="17" spans="1:7" s="84" customFormat="1" ht="11.25">
      <c r="A17" s="86"/>
      <c r="B17" s="85"/>
      <c r="C17" s="87"/>
      <c r="D17" s="88"/>
      <c r="E17" s="88"/>
      <c r="F17" s="88"/>
      <c r="G17" s="88"/>
    </row>
    <row r="18" spans="1:7" s="84" customFormat="1" ht="12" hidden="1" thickBot="1">
      <c r="A18" s="86"/>
      <c r="B18" s="85"/>
      <c r="C18" s="483" t="s">
        <v>4</v>
      </c>
      <c r="D18" s="484"/>
      <c r="E18" s="484"/>
      <c r="F18" s="484"/>
      <c r="G18" s="484"/>
    </row>
    <row r="19" spans="1:7" s="84" customFormat="1" ht="11.25" hidden="1">
      <c r="A19" s="86"/>
      <c r="B19" s="85"/>
      <c r="C19" s="87"/>
      <c r="D19" s="88"/>
      <c r="E19" s="88"/>
      <c r="F19" s="88"/>
      <c r="G19" s="88"/>
    </row>
    <row r="20" spans="1:7" s="84" customFormat="1" ht="44.25" customHeight="1" hidden="1">
      <c r="A20" s="73"/>
      <c r="B20" s="89" t="s">
        <v>176</v>
      </c>
      <c r="C20" s="490" t="s">
        <v>5</v>
      </c>
      <c r="D20" s="490"/>
      <c r="E20" s="490"/>
      <c r="F20" s="490"/>
      <c r="G20" s="490"/>
    </row>
    <row r="21" spans="1:7" s="84" customFormat="1" ht="13.5" customHeight="1" hidden="1">
      <c r="A21" s="73"/>
      <c r="B21" s="89" t="s">
        <v>176</v>
      </c>
      <c r="C21" s="490" t="s">
        <v>6</v>
      </c>
      <c r="D21" s="490"/>
      <c r="E21" s="490"/>
      <c r="F21" s="490"/>
      <c r="G21" s="490"/>
    </row>
    <row r="22" spans="1:7" s="84" customFormat="1" ht="13.5" customHeight="1" hidden="1">
      <c r="A22" s="73"/>
      <c r="B22" s="89" t="s">
        <v>176</v>
      </c>
      <c r="C22" s="490" t="s">
        <v>7</v>
      </c>
      <c r="D22" s="490"/>
      <c r="E22" s="490"/>
      <c r="F22" s="490"/>
      <c r="G22" s="490"/>
    </row>
    <row r="23" spans="1:7" s="84" customFormat="1" ht="44.25" customHeight="1" hidden="1">
      <c r="A23" s="73"/>
      <c r="B23" s="89" t="s">
        <v>176</v>
      </c>
      <c r="C23" s="490" t="s">
        <v>8</v>
      </c>
      <c r="D23" s="490"/>
      <c r="E23" s="490"/>
      <c r="F23" s="490"/>
      <c r="G23" s="490"/>
    </row>
    <row r="24" spans="1:7" s="84" customFormat="1" ht="30.75" customHeight="1" hidden="1">
      <c r="A24" s="73"/>
      <c r="B24" s="89" t="s">
        <v>176</v>
      </c>
      <c r="C24" s="490" t="s">
        <v>9</v>
      </c>
      <c r="D24" s="490"/>
      <c r="E24" s="490"/>
      <c r="F24" s="490"/>
      <c r="G24" s="490"/>
    </row>
    <row r="25" spans="1:7" s="84" customFormat="1" ht="87.75" customHeight="1" hidden="1">
      <c r="A25" s="73"/>
      <c r="B25" s="89" t="s">
        <v>176</v>
      </c>
      <c r="C25" s="490" t="s">
        <v>10</v>
      </c>
      <c r="D25" s="490"/>
      <c r="E25" s="490"/>
      <c r="F25" s="490"/>
      <c r="G25" s="490"/>
    </row>
    <row r="26" spans="1:7" s="84" customFormat="1" ht="13.5" customHeight="1" hidden="1">
      <c r="A26" s="73"/>
      <c r="B26" s="89" t="s">
        <v>176</v>
      </c>
      <c r="C26" s="490" t="s">
        <v>11</v>
      </c>
      <c r="D26" s="490"/>
      <c r="E26" s="490"/>
      <c r="F26" s="490"/>
      <c r="G26" s="490"/>
    </row>
    <row r="27" spans="1:7" s="84" customFormat="1" ht="110.25" customHeight="1" hidden="1">
      <c r="A27" s="73"/>
      <c r="B27" s="89" t="s">
        <v>176</v>
      </c>
      <c r="C27" s="490" t="s">
        <v>12</v>
      </c>
      <c r="D27" s="490"/>
      <c r="E27" s="490"/>
      <c r="F27" s="490"/>
      <c r="G27" s="490"/>
    </row>
    <row r="28" spans="1:7" s="84" customFormat="1" ht="11.25" hidden="1">
      <c r="A28" s="86"/>
      <c r="B28" s="85"/>
      <c r="C28" s="87"/>
      <c r="D28" s="88"/>
      <c r="E28" s="88"/>
      <c r="F28" s="88"/>
      <c r="G28" s="88"/>
    </row>
    <row r="29" spans="1:7" s="84" customFormat="1" ht="11.25" hidden="1">
      <c r="A29" s="86"/>
      <c r="B29" s="85"/>
      <c r="C29" s="87"/>
      <c r="D29" s="88"/>
      <c r="E29" s="88"/>
      <c r="F29" s="88"/>
      <c r="G29" s="88"/>
    </row>
    <row r="30" spans="1:7" s="84" customFormat="1" ht="11.25" hidden="1">
      <c r="A30" s="86"/>
      <c r="B30" s="85"/>
      <c r="C30" s="483" t="s">
        <v>13</v>
      </c>
      <c r="D30" s="483"/>
      <c r="E30" s="483"/>
      <c r="F30" s="483"/>
      <c r="G30" s="483"/>
    </row>
    <row r="31" spans="1:7" s="84" customFormat="1" ht="11.25" hidden="1">
      <c r="A31" s="86"/>
      <c r="B31" s="85"/>
      <c r="C31" s="87"/>
      <c r="D31" s="88"/>
      <c r="E31" s="88"/>
      <c r="F31" s="88"/>
      <c r="G31" s="88"/>
    </row>
    <row r="32" spans="1:7" ht="33.75" customHeight="1" hidden="1">
      <c r="A32" s="73"/>
      <c r="B32" s="89" t="s">
        <v>176</v>
      </c>
      <c r="C32" s="485" t="s">
        <v>14</v>
      </c>
      <c r="D32" s="485"/>
      <c r="E32" s="485"/>
      <c r="F32" s="485"/>
      <c r="G32" s="485"/>
    </row>
    <row r="33" spans="1:7" ht="40.5" customHeight="1" hidden="1">
      <c r="A33" s="73"/>
      <c r="B33" s="89" t="s">
        <v>176</v>
      </c>
      <c r="C33" s="485" t="s">
        <v>15</v>
      </c>
      <c r="D33" s="485"/>
      <c r="E33" s="485"/>
      <c r="F33" s="485"/>
      <c r="G33" s="485"/>
    </row>
    <row r="34" spans="1:7" ht="13.5" customHeight="1" hidden="1">
      <c r="A34" s="73"/>
      <c r="B34" s="89" t="s">
        <v>176</v>
      </c>
      <c r="C34" s="485" t="s">
        <v>16</v>
      </c>
      <c r="D34" s="485"/>
      <c r="E34" s="485"/>
      <c r="F34" s="485"/>
      <c r="G34" s="485"/>
    </row>
    <row r="35" spans="1:7" ht="24.75" customHeight="1" hidden="1">
      <c r="A35" s="73"/>
      <c r="B35" s="89" t="s">
        <v>176</v>
      </c>
      <c r="C35" s="485" t="s">
        <v>17</v>
      </c>
      <c r="D35" s="485"/>
      <c r="E35" s="485"/>
      <c r="F35" s="485"/>
      <c r="G35" s="485"/>
    </row>
    <row r="36" spans="1:7" ht="312" customHeight="1" hidden="1">
      <c r="A36" s="73"/>
      <c r="B36" s="89" t="s">
        <v>176</v>
      </c>
      <c r="C36" s="485" t="s">
        <v>18</v>
      </c>
      <c r="D36" s="485"/>
      <c r="E36" s="485"/>
      <c r="F36" s="485"/>
      <c r="G36" s="485"/>
    </row>
    <row r="37" spans="1:7" ht="39.75" customHeight="1" hidden="1">
      <c r="A37" s="73"/>
      <c r="B37" s="89" t="s">
        <v>176</v>
      </c>
      <c r="C37" s="485" t="s">
        <v>19</v>
      </c>
      <c r="D37" s="485"/>
      <c r="E37" s="485"/>
      <c r="F37" s="485"/>
      <c r="G37" s="485"/>
    </row>
    <row r="38" spans="1:7" ht="42.75" customHeight="1" hidden="1">
      <c r="A38" s="73"/>
      <c r="B38" s="89" t="s">
        <v>176</v>
      </c>
      <c r="C38" s="485" t="s">
        <v>20</v>
      </c>
      <c r="D38" s="485"/>
      <c r="E38" s="485"/>
      <c r="F38" s="485"/>
      <c r="G38" s="485"/>
    </row>
    <row r="39" spans="1:7" ht="33.75" customHeight="1" hidden="1">
      <c r="A39" s="73"/>
      <c r="B39" s="89" t="s">
        <v>176</v>
      </c>
      <c r="C39" s="485" t="s">
        <v>21</v>
      </c>
      <c r="D39" s="485"/>
      <c r="E39" s="485"/>
      <c r="F39" s="485"/>
      <c r="G39" s="485"/>
    </row>
    <row r="40" spans="1:7" ht="41.25" customHeight="1" hidden="1">
      <c r="A40" s="73"/>
      <c r="B40" s="89" t="s">
        <v>176</v>
      </c>
      <c r="C40" s="485" t="s">
        <v>22</v>
      </c>
      <c r="D40" s="485"/>
      <c r="E40" s="485"/>
      <c r="F40" s="485"/>
      <c r="G40" s="485"/>
    </row>
    <row r="41" spans="1:7" ht="53.25" customHeight="1" hidden="1">
      <c r="A41" s="73"/>
      <c r="B41" s="89" t="s">
        <v>176</v>
      </c>
      <c r="C41" s="485" t="s">
        <v>23</v>
      </c>
      <c r="D41" s="485"/>
      <c r="E41" s="485"/>
      <c r="F41" s="485"/>
      <c r="G41" s="485"/>
    </row>
    <row r="42" spans="1:7" ht="53.25" customHeight="1" hidden="1">
      <c r="A42" s="73"/>
      <c r="B42" s="89" t="s">
        <v>176</v>
      </c>
      <c r="C42" s="485" t="s">
        <v>24</v>
      </c>
      <c r="D42" s="485"/>
      <c r="E42" s="485"/>
      <c r="F42" s="485"/>
      <c r="G42" s="485"/>
    </row>
    <row r="43" spans="1:7" ht="39" customHeight="1" hidden="1">
      <c r="A43" s="73"/>
      <c r="B43" s="89" t="s">
        <v>176</v>
      </c>
      <c r="C43" s="485" t="s">
        <v>180</v>
      </c>
      <c r="D43" s="485"/>
      <c r="E43" s="485"/>
      <c r="F43" s="485"/>
      <c r="G43" s="485"/>
    </row>
    <row r="44" spans="1:7" ht="11.25" hidden="1">
      <c r="A44" s="73"/>
      <c r="B44" s="89"/>
      <c r="C44" s="75"/>
      <c r="D44" s="75"/>
      <c r="E44" s="75"/>
      <c r="F44" s="75"/>
      <c r="G44" s="75"/>
    </row>
    <row r="45" spans="1:7" ht="11.25" hidden="1">
      <c r="A45" s="73"/>
      <c r="B45" s="89"/>
      <c r="D45" s="109"/>
      <c r="E45" s="478" t="s">
        <v>25</v>
      </c>
      <c r="F45" s="478"/>
      <c r="G45" s="75"/>
    </row>
    <row r="46" spans="1:7" ht="72" customHeight="1" hidden="1">
      <c r="A46" s="73"/>
      <c r="B46" s="89" t="s">
        <v>176</v>
      </c>
      <c r="C46" s="485" t="s">
        <v>181</v>
      </c>
      <c r="D46" s="485"/>
      <c r="E46" s="485"/>
      <c r="F46" s="485"/>
      <c r="G46" s="485"/>
    </row>
    <row r="47" spans="1:7" ht="99" customHeight="1" hidden="1">
      <c r="A47" s="73"/>
      <c r="B47" s="89" t="s">
        <v>176</v>
      </c>
      <c r="C47" s="485" t="s">
        <v>166</v>
      </c>
      <c r="D47" s="485"/>
      <c r="E47" s="485"/>
      <c r="F47" s="485"/>
      <c r="G47" s="485"/>
    </row>
    <row r="48" spans="1:7" ht="30.75" customHeight="1" hidden="1">
      <c r="A48" s="73"/>
      <c r="B48" s="89" t="s">
        <v>176</v>
      </c>
      <c r="C48" s="485" t="s">
        <v>26</v>
      </c>
      <c r="D48" s="485"/>
      <c r="E48" s="485"/>
      <c r="F48" s="485"/>
      <c r="G48" s="485"/>
    </row>
    <row r="49" spans="1:7" ht="11.25" hidden="1">
      <c r="A49" s="73"/>
      <c r="B49" s="89"/>
      <c r="C49" s="485"/>
      <c r="D49" s="485"/>
      <c r="E49" s="485"/>
      <c r="F49" s="485"/>
      <c r="G49" s="485"/>
    </row>
    <row r="50" spans="1:7" ht="11.25" hidden="1">
      <c r="A50" s="73"/>
      <c r="B50" s="89"/>
      <c r="D50" s="109"/>
      <c r="E50" s="478" t="s">
        <v>27</v>
      </c>
      <c r="F50" s="478"/>
      <c r="G50" s="75"/>
    </row>
    <row r="51" spans="1:7" ht="13.5" customHeight="1" hidden="1">
      <c r="A51" s="73"/>
      <c r="B51" s="89" t="s">
        <v>176</v>
      </c>
      <c r="C51" s="485" t="s">
        <v>28</v>
      </c>
      <c r="D51" s="485"/>
      <c r="E51" s="485"/>
      <c r="F51" s="485"/>
      <c r="G51" s="485"/>
    </row>
    <row r="52" spans="1:7" ht="63" customHeight="1" hidden="1">
      <c r="A52" s="73"/>
      <c r="B52" s="89" t="s">
        <v>176</v>
      </c>
      <c r="C52" s="485" t="s">
        <v>29</v>
      </c>
      <c r="D52" s="485"/>
      <c r="E52" s="485"/>
      <c r="F52" s="485"/>
      <c r="G52" s="485"/>
    </row>
    <row r="53" spans="1:7" ht="11.25" hidden="1">
      <c r="A53" s="73"/>
      <c r="B53" s="89"/>
      <c r="C53" s="485"/>
      <c r="D53" s="485"/>
      <c r="E53" s="485"/>
      <c r="F53" s="485"/>
      <c r="G53" s="485"/>
    </row>
    <row r="54" spans="1:7" ht="13.5" customHeight="1" hidden="1">
      <c r="A54" s="73"/>
      <c r="B54" s="89"/>
      <c r="D54" s="109"/>
      <c r="E54" s="478" t="s">
        <v>30</v>
      </c>
      <c r="F54" s="478"/>
      <c r="G54" s="109"/>
    </row>
    <row r="55" spans="1:7" ht="13.5" customHeight="1" hidden="1">
      <c r="A55" s="73"/>
      <c r="B55" s="89" t="s">
        <v>176</v>
      </c>
      <c r="C55" s="485" t="s">
        <v>31</v>
      </c>
      <c r="D55" s="485"/>
      <c r="E55" s="485"/>
      <c r="F55" s="485"/>
      <c r="G55" s="485"/>
    </row>
    <row r="56" spans="1:7" ht="13.5" customHeight="1" hidden="1">
      <c r="A56" s="73"/>
      <c r="B56" s="89" t="s">
        <v>176</v>
      </c>
      <c r="C56" s="485" t="s">
        <v>32</v>
      </c>
      <c r="D56" s="485"/>
      <c r="E56" s="485"/>
      <c r="F56" s="485"/>
      <c r="G56" s="485"/>
    </row>
    <row r="57" spans="1:7" ht="42" customHeight="1" hidden="1">
      <c r="A57" s="73"/>
      <c r="B57" s="89" t="s">
        <v>176</v>
      </c>
      <c r="C57" s="485" t="s">
        <v>33</v>
      </c>
      <c r="D57" s="485"/>
      <c r="E57" s="485"/>
      <c r="F57" s="485"/>
      <c r="G57" s="485"/>
    </row>
    <row r="58" spans="1:7" ht="69.75" customHeight="1" hidden="1">
      <c r="A58" s="73"/>
      <c r="B58" s="89" t="s">
        <v>176</v>
      </c>
      <c r="C58" s="485" t="s">
        <v>34</v>
      </c>
      <c r="D58" s="485"/>
      <c r="E58" s="485"/>
      <c r="F58" s="485"/>
      <c r="G58" s="485"/>
    </row>
    <row r="59" spans="1:7" ht="30.75" customHeight="1" hidden="1">
      <c r="A59" s="73"/>
      <c r="B59" s="89" t="s">
        <v>176</v>
      </c>
      <c r="C59" s="485" t="s">
        <v>35</v>
      </c>
      <c r="D59" s="485"/>
      <c r="E59" s="485"/>
      <c r="F59" s="485"/>
      <c r="G59" s="485"/>
    </row>
    <row r="60" spans="1:7" ht="29.25" customHeight="1" hidden="1">
      <c r="A60" s="73"/>
      <c r="B60" s="89" t="s">
        <v>176</v>
      </c>
      <c r="C60" s="485" t="s">
        <v>36</v>
      </c>
      <c r="D60" s="485"/>
      <c r="E60" s="485"/>
      <c r="F60" s="485"/>
      <c r="G60" s="485"/>
    </row>
    <row r="61" spans="1:7" ht="71.25" customHeight="1" hidden="1">
      <c r="A61" s="73"/>
      <c r="B61" s="89" t="s">
        <v>176</v>
      </c>
      <c r="C61" s="485" t="s">
        <v>37</v>
      </c>
      <c r="D61" s="485"/>
      <c r="E61" s="485"/>
      <c r="F61" s="485"/>
      <c r="G61" s="485"/>
    </row>
    <row r="62" spans="1:7" ht="45" customHeight="1" hidden="1">
      <c r="A62" s="73"/>
      <c r="B62" s="89" t="s">
        <v>176</v>
      </c>
      <c r="C62" s="485" t="s">
        <v>38</v>
      </c>
      <c r="D62" s="485"/>
      <c r="E62" s="485"/>
      <c r="F62" s="485"/>
      <c r="G62" s="485"/>
    </row>
    <row r="63" spans="1:7" ht="13.5" customHeight="1" hidden="1">
      <c r="A63" s="73"/>
      <c r="B63" s="89" t="s">
        <v>176</v>
      </c>
      <c r="C63" s="485" t="s">
        <v>39</v>
      </c>
      <c r="D63" s="485"/>
      <c r="E63" s="485"/>
      <c r="F63" s="485"/>
      <c r="G63" s="485"/>
    </row>
    <row r="64" spans="1:7" s="84" customFormat="1" ht="11.25" hidden="1">
      <c r="A64" s="86"/>
      <c r="B64" s="85"/>
      <c r="C64" s="87"/>
      <c r="D64" s="88"/>
      <c r="E64" s="88"/>
      <c r="F64" s="88"/>
      <c r="G64" s="88"/>
    </row>
    <row r="65" spans="1:7" s="84" customFormat="1" ht="11.25" hidden="1">
      <c r="A65" s="86"/>
      <c r="B65" s="85"/>
      <c r="C65" s="87"/>
      <c r="D65" s="88"/>
      <c r="E65" s="88"/>
      <c r="F65" s="88"/>
      <c r="G65" s="88"/>
    </row>
    <row r="66" spans="1:7" s="84" customFormat="1" ht="11.25">
      <c r="A66" s="86"/>
      <c r="B66" s="85"/>
      <c r="C66" s="483" t="s">
        <v>40</v>
      </c>
      <c r="D66" s="483"/>
      <c r="E66" s="483"/>
      <c r="F66" s="483"/>
      <c r="G66" s="483"/>
    </row>
    <row r="67" spans="1:7" s="84" customFormat="1" ht="11.25">
      <c r="A67" s="86"/>
      <c r="B67" s="85"/>
      <c r="C67" s="87"/>
      <c r="D67" s="88"/>
      <c r="E67" s="88"/>
      <c r="F67" s="88"/>
      <c r="G67" s="88"/>
    </row>
    <row r="68" spans="1:7" ht="38.25" customHeight="1">
      <c r="A68" s="73"/>
      <c r="B68" s="89" t="s">
        <v>176</v>
      </c>
      <c r="C68" s="485" t="s">
        <v>41</v>
      </c>
      <c r="D68" s="485"/>
      <c r="E68" s="485"/>
      <c r="F68" s="485"/>
      <c r="G68" s="485"/>
    </row>
    <row r="69" spans="1:7" ht="44.25" customHeight="1">
      <c r="A69" s="73"/>
      <c r="B69" s="89" t="s">
        <v>176</v>
      </c>
      <c r="C69" s="485" t="s">
        <v>42</v>
      </c>
      <c r="D69" s="485"/>
      <c r="E69" s="485"/>
      <c r="F69" s="485"/>
      <c r="G69" s="485"/>
    </row>
    <row r="70" spans="1:7" ht="29.25" customHeight="1">
      <c r="A70" s="73"/>
      <c r="B70" s="89" t="s">
        <v>176</v>
      </c>
      <c r="C70" s="485" t="s">
        <v>43</v>
      </c>
      <c r="D70" s="485"/>
      <c r="E70" s="485"/>
      <c r="F70" s="485"/>
      <c r="G70" s="485"/>
    </row>
    <row r="71" spans="1:7" ht="44.25" customHeight="1">
      <c r="A71" s="73"/>
      <c r="B71" s="89" t="s">
        <v>176</v>
      </c>
      <c r="C71" s="485" t="s">
        <v>44</v>
      </c>
      <c r="D71" s="485"/>
      <c r="E71" s="485"/>
      <c r="F71" s="485"/>
      <c r="G71" s="485"/>
    </row>
    <row r="72" spans="1:7" ht="111" customHeight="1">
      <c r="A72" s="73"/>
      <c r="B72" s="89" t="s">
        <v>176</v>
      </c>
      <c r="C72" s="485" t="s">
        <v>45</v>
      </c>
      <c r="D72" s="485"/>
      <c r="E72" s="485"/>
      <c r="F72" s="485"/>
      <c r="G72" s="485"/>
    </row>
    <row r="73" spans="1:7" ht="11.25">
      <c r="A73" s="73"/>
      <c r="C73" s="491"/>
      <c r="D73" s="491"/>
      <c r="E73" s="491"/>
      <c r="F73" s="491"/>
      <c r="G73" s="491"/>
    </row>
    <row r="74" spans="1:8" ht="11.25">
      <c r="A74" s="73"/>
      <c r="E74" s="479" t="s">
        <v>46</v>
      </c>
      <c r="F74" s="479"/>
      <c r="G74" s="89"/>
      <c r="H74" s="89"/>
    </row>
    <row r="75" spans="1:7" ht="82.5" customHeight="1">
      <c r="A75" s="73"/>
      <c r="B75" s="89" t="s">
        <v>176</v>
      </c>
      <c r="C75" s="485" t="s">
        <v>47</v>
      </c>
      <c r="D75" s="485"/>
      <c r="E75" s="485"/>
      <c r="F75" s="485"/>
      <c r="G75" s="485"/>
    </row>
    <row r="76" spans="1:7" ht="39.75" customHeight="1">
      <c r="A76" s="73"/>
      <c r="B76" s="89" t="s">
        <v>176</v>
      </c>
      <c r="C76" s="485" t="s">
        <v>48</v>
      </c>
      <c r="D76" s="485"/>
      <c r="E76" s="485"/>
      <c r="F76" s="485"/>
      <c r="G76" s="485"/>
    </row>
    <row r="77" spans="1:7" ht="39" customHeight="1">
      <c r="A77" s="73"/>
      <c r="B77" s="89" t="s">
        <v>176</v>
      </c>
      <c r="C77" s="485" t="s">
        <v>49</v>
      </c>
      <c r="D77" s="485"/>
      <c r="E77" s="485"/>
      <c r="F77" s="485"/>
      <c r="G77" s="485"/>
    </row>
    <row r="78" spans="1:7" ht="40.5" customHeight="1">
      <c r="A78" s="73"/>
      <c r="B78" s="89" t="s">
        <v>176</v>
      </c>
      <c r="C78" s="485" t="s">
        <v>50</v>
      </c>
      <c r="D78" s="485"/>
      <c r="E78" s="485"/>
      <c r="F78" s="485"/>
      <c r="G78" s="485"/>
    </row>
    <row r="79" spans="1:7" ht="39" customHeight="1">
      <c r="A79" s="73"/>
      <c r="B79" s="89" t="s">
        <v>176</v>
      </c>
      <c r="C79" s="485" t="s">
        <v>51</v>
      </c>
      <c r="D79" s="485"/>
      <c r="E79" s="485"/>
      <c r="F79" s="485"/>
      <c r="G79" s="485"/>
    </row>
    <row r="80" spans="1:7" ht="11.25">
      <c r="A80" s="73"/>
      <c r="C80" s="75"/>
      <c r="D80" s="73"/>
      <c r="E80" s="73"/>
      <c r="F80" s="73"/>
      <c r="G80" s="73"/>
    </row>
    <row r="81" spans="1:8" ht="13.5" customHeight="1">
      <c r="A81" s="73"/>
      <c r="E81" s="479" t="s">
        <v>52</v>
      </c>
      <c r="F81" s="479"/>
      <c r="G81" s="89"/>
      <c r="H81" s="89"/>
    </row>
    <row r="82" spans="1:7" ht="23.25" customHeight="1">
      <c r="A82" s="89"/>
      <c r="B82" s="89" t="s">
        <v>176</v>
      </c>
      <c r="C82" s="485" t="s">
        <v>53</v>
      </c>
      <c r="D82" s="485"/>
      <c r="E82" s="485"/>
      <c r="F82" s="485"/>
      <c r="G82" s="485"/>
    </row>
    <row r="83" spans="1:7" ht="13.5" customHeight="1">
      <c r="A83" s="89"/>
      <c r="B83" s="89" t="s">
        <v>176</v>
      </c>
      <c r="C83" s="485" t="s">
        <v>54</v>
      </c>
      <c r="D83" s="485"/>
      <c r="E83" s="485"/>
      <c r="F83" s="485"/>
      <c r="G83" s="485"/>
    </row>
    <row r="84" spans="1:7" ht="69.75" customHeight="1">
      <c r="A84" s="89"/>
      <c r="B84" s="89" t="s">
        <v>176</v>
      </c>
      <c r="C84" s="485" t="s">
        <v>55</v>
      </c>
      <c r="D84" s="485"/>
      <c r="E84" s="485"/>
      <c r="F84" s="485"/>
      <c r="G84" s="485"/>
    </row>
    <row r="85" spans="1:7" ht="54.75" customHeight="1">
      <c r="A85" s="89"/>
      <c r="B85" s="89" t="s">
        <v>176</v>
      </c>
      <c r="C85" s="485" t="s">
        <v>56</v>
      </c>
      <c r="D85" s="485"/>
      <c r="E85" s="485"/>
      <c r="F85" s="485"/>
      <c r="G85" s="485"/>
    </row>
    <row r="86" spans="1:7" ht="39.75" customHeight="1">
      <c r="A86" s="89"/>
      <c r="B86" s="89" t="s">
        <v>176</v>
      </c>
      <c r="C86" s="485" t="s">
        <v>57</v>
      </c>
      <c r="D86" s="485"/>
      <c r="E86" s="485"/>
      <c r="F86" s="485"/>
      <c r="G86" s="485"/>
    </row>
    <row r="87" spans="1:7" ht="29.25" customHeight="1">
      <c r="A87" s="89"/>
      <c r="B87" s="89" t="s">
        <v>176</v>
      </c>
      <c r="C87" s="490" t="s">
        <v>58</v>
      </c>
      <c r="D87" s="490"/>
      <c r="E87" s="490"/>
      <c r="F87" s="490"/>
      <c r="G87" s="490"/>
    </row>
    <row r="88" spans="1:7" s="84" customFormat="1" ht="11.25">
      <c r="A88" s="86"/>
      <c r="B88" s="85"/>
      <c r="C88" s="87"/>
      <c r="D88" s="88"/>
      <c r="E88" s="88"/>
      <c r="F88" s="88"/>
      <c r="G88" s="88"/>
    </row>
    <row r="89" spans="1:7" s="84" customFormat="1" ht="11.25">
      <c r="A89" s="86"/>
      <c r="B89" s="85"/>
      <c r="C89" s="87"/>
      <c r="D89" s="88"/>
      <c r="E89" s="88"/>
      <c r="F89" s="88"/>
      <c r="G89" s="88"/>
    </row>
    <row r="90" spans="1:7" s="84" customFormat="1" ht="11.25">
      <c r="A90" s="86"/>
      <c r="B90" s="85"/>
      <c r="C90" s="483" t="s">
        <v>59</v>
      </c>
      <c r="D90" s="483"/>
      <c r="E90" s="483"/>
      <c r="F90" s="483"/>
      <c r="G90" s="483"/>
    </row>
    <row r="91" spans="1:7" s="84" customFormat="1" ht="11.25">
      <c r="A91" s="86"/>
      <c r="B91" s="85"/>
      <c r="C91" s="87"/>
      <c r="D91" s="88"/>
      <c r="E91" s="88"/>
      <c r="F91" s="88"/>
      <c r="G91" s="88"/>
    </row>
    <row r="92" spans="1:7" s="84" customFormat="1" ht="71.25" customHeight="1">
      <c r="A92" s="73"/>
      <c r="B92" s="89" t="s">
        <v>176</v>
      </c>
      <c r="C92" s="485" t="s">
        <v>60</v>
      </c>
      <c r="D92" s="485"/>
      <c r="E92" s="485"/>
      <c r="F92" s="485"/>
      <c r="G92" s="485"/>
    </row>
    <row r="93" spans="1:7" s="84" customFormat="1" ht="65.25" customHeight="1">
      <c r="A93" s="73"/>
      <c r="B93" s="89" t="s">
        <v>176</v>
      </c>
      <c r="C93" s="485" t="s">
        <v>61</v>
      </c>
      <c r="D93" s="485"/>
      <c r="E93" s="485"/>
      <c r="F93" s="485"/>
      <c r="G93" s="485"/>
    </row>
    <row r="94" spans="1:7" s="84" customFormat="1" ht="29.25" customHeight="1">
      <c r="A94" s="73"/>
      <c r="B94" s="89" t="s">
        <v>176</v>
      </c>
      <c r="C94" s="485" t="s">
        <v>62</v>
      </c>
      <c r="D94" s="485"/>
      <c r="E94" s="485"/>
      <c r="F94" s="485"/>
      <c r="G94" s="485"/>
    </row>
    <row r="95" spans="1:7" s="84" customFormat="1" ht="27.75" customHeight="1">
      <c r="A95" s="73"/>
      <c r="B95" s="89" t="s">
        <v>176</v>
      </c>
      <c r="C95" s="485" t="s">
        <v>63</v>
      </c>
      <c r="D95" s="485"/>
      <c r="E95" s="485"/>
      <c r="F95" s="485"/>
      <c r="G95" s="485"/>
    </row>
    <row r="96" spans="1:7" s="84" customFormat="1" ht="69.75" customHeight="1">
      <c r="A96" s="73"/>
      <c r="B96" s="89" t="s">
        <v>176</v>
      </c>
      <c r="C96" s="485" t="s">
        <v>64</v>
      </c>
      <c r="D96" s="485"/>
      <c r="E96" s="485"/>
      <c r="F96" s="485"/>
      <c r="G96" s="485"/>
    </row>
    <row r="97" spans="1:7" s="84" customFormat="1" ht="27.75" customHeight="1">
      <c r="A97" s="73"/>
      <c r="B97" s="89" t="s">
        <v>176</v>
      </c>
      <c r="C97" s="485" t="s">
        <v>65</v>
      </c>
      <c r="D97" s="485"/>
      <c r="E97" s="485"/>
      <c r="F97" s="485"/>
      <c r="G97" s="485"/>
    </row>
    <row r="98" spans="1:7" s="84" customFormat="1" ht="13.5" customHeight="1">
      <c r="A98" s="73"/>
      <c r="B98" s="89" t="s">
        <v>176</v>
      </c>
      <c r="C98" s="485" t="s">
        <v>66</v>
      </c>
      <c r="D98" s="485"/>
      <c r="E98" s="485"/>
      <c r="F98" s="485"/>
      <c r="G98" s="485"/>
    </row>
    <row r="99" spans="1:7" s="84" customFormat="1" ht="82.5" customHeight="1">
      <c r="A99" s="73"/>
      <c r="B99" s="89" t="s">
        <v>176</v>
      </c>
      <c r="C99" s="485" t="s">
        <v>67</v>
      </c>
      <c r="D99" s="485"/>
      <c r="E99" s="485"/>
      <c r="F99" s="485"/>
      <c r="G99" s="485"/>
    </row>
    <row r="100" spans="1:7" s="84" customFormat="1" ht="134.25" customHeight="1">
      <c r="A100" s="73"/>
      <c r="B100" s="89" t="s">
        <v>176</v>
      </c>
      <c r="C100" s="485" t="s">
        <v>68</v>
      </c>
      <c r="D100" s="485"/>
      <c r="E100" s="485"/>
      <c r="F100" s="485"/>
      <c r="G100" s="485"/>
    </row>
    <row r="101" spans="1:7" s="84" customFormat="1" ht="11.25">
      <c r="A101" s="73"/>
      <c r="B101" s="74"/>
      <c r="C101" s="75"/>
      <c r="D101" s="73"/>
      <c r="E101" s="73"/>
      <c r="F101" s="73"/>
      <c r="G101" s="73"/>
    </row>
    <row r="102" spans="1:8" s="84" customFormat="1" ht="13.5" customHeight="1">
      <c r="A102" s="73"/>
      <c r="B102" s="74"/>
      <c r="E102" s="479" t="s">
        <v>69</v>
      </c>
      <c r="F102" s="479"/>
      <c r="G102" s="89"/>
      <c r="H102" s="89"/>
    </row>
    <row r="103" spans="1:7" s="84" customFormat="1" ht="27" customHeight="1">
      <c r="A103" s="73"/>
      <c r="B103" s="89" t="s">
        <v>176</v>
      </c>
      <c r="C103" s="485" t="s">
        <v>70</v>
      </c>
      <c r="D103" s="485"/>
      <c r="E103" s="485"/>
      <c r="F103" s="485"/>
      <c r="G103" s="485"/>
    </row>
    <row r="104" spans="1:7" s="84" customFormat="1" ht="27" customHeight="1">
      <c r="A104" s="73"/>
      <c r="B104" s="89" t="s">
        <v>176</v>
      </c>
      <c r="C104" s="485" t="s">
        <v>71</v>
      </c>
      <c r="D104" s="485"/>
      <c r="E104" s="485"/>
      <c r="F104" s="485"/>
      <c r="G104" s="485"/>
    </row>
    <row r="105" spans="1:7" s="84" customFormat="1" ht="75" customHeight="1">
      <c r="A105" s="73"/>
      <c r="B105" s="89" t="s">
        <v>176</v>
      </c>
      <c r="C105" s="485" t="s">
        <v>72</v>
      </c>
      <c r="D105" s="485"/>
      <c r="E105" s="485"/>
      <c r="F105" s="485"/>
      <c r="G105" s="485"/>
    </row>
    <row r="106" spans="1:7" s="84" customFormat="1" ht="33.75" customHeight="1">
      <c r="A106" s="73"/>
      <c r="B106" s="89" t="s">
        <v>176</v>
      </c>
      <c r="C106" s="485" t="s">
        <v>73</v>
      </c>
      <c r="D106" s="485"/>
      <c r="E106" s="485"/>
      <c r="F106" s="485"/>
      <c r="G106" s="485"/>
    </row>
    <row r="107" spans="1:7" s="84" customFormat="1" ht="11.25">
      <c r="A107" s="73"/>
      <c r="B107" s="74"/>
      <c r="C107" s="90"/>
      <c r="D107" s="91"/>
      <c r="E107" s="91"/>
      <c r="F107" s="92"/>
      <c r="G107" s="92"/>
    </row>
    <row r="108" spans="1:7" s="84" customFormat="1" ht="13.5" customHeight="1">
      <c r="A108" s="73"/>
      <c r="B108" s="74"/>
      <c r="D108" s="111"/>
      <c r="E108" s="489" t="s">
        <v>74</v>
      </c>
      <c r="F108" s="489"/>
      <c r="G108" s="92"/>
    </row>
    <row r="109" spans="1:7" s="84" customFormat="1" ht="30" customHeight="1">
      <c r="A109" s="73"/>
      <c r="B109" s="89" t="s">
        <v>176</v>
      </c>
      <c r="C109" s="485" t="s">
        <v>75</v>
      </c>
      <c r="D109" s="485"/>
      <c r="E109" s="485"/>
      <c r="F109" s="485"/>
      <c r="G109" s="485"/>
    </row>
    <row r="110" spans="1:7" s="84" customFormat="1" ht="23.25" customHeight="1">
      <c r="A110" s="73"/>
      <c r="B110" s="89" t="s">
        <v>176</v>
      </c>
      <c r="C110" s="485" t="s">
        <v>76</v>
      </c>
      <c r="D110" s="485"/>
      <c r="E110" s="485"/>
      <c r="F110" s="485"/>
      <c r="G110" s="485"/>
    </row>
    <row r="111" spans="1:7" s="84" customFormat="1" ht="62.25" customHeight="1">
      <c r="A111" s="73"/>
      <c r="B111" s="89" t="s">
        <v>176</v>
      </c>
      <c r="C111" s="485" t="s">
        <v>77</v>
      </c>
      <c r="D111" s="485"/>
      <c r="E111" s="485"/>
      <c r="F111" s="485"/>
      <c r="G111" s="485"/>
    </row>
    <row r="112" spans="1:7" s="84" customFormat="1" ht="42" customHeight="1">
      <c r="A112" s="73"/>
      <c r="B112" s="89" t="s">
        <v>176</v>
      </c>
      <c r="C112" s="485" t="s">
        <v>78</v>
      </c>
      <c r="D112" s="485"/>
      <c r="E112" s="485"/>
      <c r="F112" s="485"/>
      <c r="G112" s="485"/>
    </row>
    <row r="113" spans="1:7" s="84" customFormat="1" ht="11.25">
      <c r="A113" s="73"/>
      <c r="B113" s="74"/>
      <c r="C113" s="93"/>
      <c r="D113" s="94"/>
      <c r="E113" s="94"/>
      <c r="F113" s="92"/>
      <c r="G113" s="92"/>
    </row>
    <row r="114" spans="1:7" s="84" customFormat="1" ht="13.5" customHeight="1">
      <c r="A114" s="73"/>
      <c r="B114" s="74"/>
      <c r="D114" s="110"/>
      <c r="E114" s="479" t="s">
        <v>79</v>
      </c>
      <c r="F114" s="479"/>
      <c r="G114" s="479"/>
    </row>
    <row r="115" spans="1:7" s="84" customFormat="1" ht="23.25" customHeight="1">
      <c r="A115" s="73"/>
      <c r="B115" s="89" t="s">
        <v>176</v>
      </c>
      <c r="C115" s="485" t="s">
        <v>80</v>
      </c>
      <c r="D115" s="485"/>
      <c r="E115" s="485"/>
      <c r="F115" s="485"/>
      <c r="G115" s="485"/>
    </row>
    <row r="116" spans="1:7" s="84" customFormat="1" ht="41.25" customHeight="1">
      <c r="A116" s="73"/>
      <c r="B116" s="89" t="s">
        <v>176</v>
      </c>
      <c r="C116" s="485" t="s">
        <v>81</v>
      </c>
      <c r="D116" s="485"/>
      <c r="E116" s="485"/>
      <c r="F116" s="485"/>
      <c r="G116" s="485"/>
    </row>
    <row r="117" spans="1:7" s="84" customFormat="1" ht="42" customHeight="1">
      <c r="A117" s="73"/>
      <c r="B117" s="89" t="s">
        <v>176</v>
      </c>
      <c r="C117" s="485" t="s">
        <v>82</v>
      </c>
      <c r="D117" s="485"/>
      <c r="E117" s="485"/>
      <c r="F117" s="485"/>
      <c r="G117" s="485"/>
    </row>
    <row r="118" spans="1:7" s="84" customFormat="1" ht="11.25">
      <c r="A118" s="86"/>
      <c r="B118" s="85"/>
      <c r="C118" s="79"/>
      <c r="D118" s="88"/>
      <c r="E118" s="88"/>
      <c r="F118" s="88"/>
      <c r="G118" s="88"/>
    </row>
    <row r="119" spans="1:7" s="84" customFormat="1" ht="11.25">
      <c r="A119" s="86"/>
      <c r="B119" s="85"/>
      <c r="C119" s="79"/>
      <c r="D119" s="88"/>
      <c r="E119" s="88"/>
      <c r="F119" s="88"/>
      <c r="G119" s="88"/>
    </row>
    <row r="120" spans="1:7" s="84" customFormat="1" ht="12.75">
      <c r="A120" s="77"/>
      <c r="B120" s="85"/>
      <c r="C120" s="486" t="s">
        <v>83</v>
      </c>
      <c r="D120" s="486"/>
      <c r="E120" s="486"/>
      <c r="F120" s="486"/>
      <c r="G120" s="486"/>
    </row>
    <row r="121" spans="1:7" s="84" customFormat="1" ht="11.25">
      <c r="A121" s="77"/>
      <c r="B121" s="85"/>
      <c r="C121" s="79"/>
      <c r="D121" s="95"/>
      <c r="E121" s="96"/>
      <c r="F121" s="96"/>
      <c r="G121" s="97"/>
    </row>
    <row r="122" spans="1:7" s="84" customFormat="1" ht="28.5" customHeight="1">
      <c r="A122" s="98"/>
      <c r="B122" s="85" t="s">
        <v>176</v>
      </c>
      <c r="C122" s="487" t="s">
        <v>84</v>
      </c>
      <c r="D122" s="487"/>
      <c r="E122" s="487"/>
      <c r="F122" s="487"/>
      <c r="G122" s="487"/>
    </row>
    <row r="123" spans="1:7" s="84" customFormat="1" ht="24.75" customHeight="1">
      <c r="A123" s="98"/>
      <c r="B123" s="85" t="s">
        <v>176</v>
      </c>
      <c r="C123" s="487" t="s">
        <v>85</v>
      </c>
      <c r="D123" s="487"/>
      <c r="E123" s="487"/>
      <c r="F123" s="487"/>
      <c r="G123" s="487"/>
    </row>
    <row r="124" spans="1:7" s="84" customFormat="1" ht="47.25" customHeight="1">
      <c r="A124" s="98"/>
      <c r="B124" s="85" t="s">
        <v>176</v>
      </c>
      <c r="C124" s="487" t="s">
        <v>86</v>
      </c>
      <c r="D124" s="487"/>
      <c r="E124" s="487"/>
      <c r="F124" s="487"/>
      <c r="G124" s="487"/>
    </row>
    <row r="125" spans="1:7" s="84" customFormat="1" ht="41.25" customHeight="1">
      <c r="A125" s="86"/>
      <c r="B125" s="85"/>
      <c r="C125" s="79"/>
      <c r="D125" s="88"/>
      <c r="E125" s="88"/>
      <c r="F125" s="88"/>
      <c r="G125" s="88"/>
    </row>
    <row r="126" spans="1:7" s="84" customFormat="1" ht="11.25">
      <c r="A126" s="86"/>
      <c r="B126" s="85"/>
      <c r="C126" s="79"/>
      <c r="D126" s="88"/>
      <c r="E126" s="88"/>
      <c r="F126" s="88"/>
      <c r="G126" s="88"/>
    </row>
    <row r="127" spans="1:7" s="84" customFormat="1" ht="12.75">
      <c r="A127" s="98"/>
      <c r="B127" s="78"/>
      <c r="C127" s="486" t="s">
        <v>87</v>
      </c>
      <c r="D127" s="486"/>
      <c r="E127" s="486"/>
      <c r="F127" s="486"/>
      <c r="G127" s="486"/>
    </row>
    <row r="128" spans="1:7" s="84" customFormat="1" ht="11.25">
      <c r="A128" s="98"/>
      <c r="B128" s="78"/>
      <c r="C128" s="99"/>
      <c r="D128" s="95"/>
      <c r="E128" s="96"/>
      <c r="F128" s="96"/>
      <c r="G128" s="97"/>
    </row>
    <row r="129" spans="1:7" ht="27" customHeight="1">
      <c r="A129" s="100"/>
      <c r="B129" s="89" t="s">
        <v>176</v>
      </c>
      <c r="C129" s="485" t="s">
        <v>88</v>
      </c>
      <c r="D129" s="485"/>
      <c r="E129" s="485"/>
      <c r="F129" s="485"/>
      <c r="G129" s="485"/>
    </row>
    <row r="130" spans="1:7" ht="30" customHeight="1">
      <c r="A130" s="100"/>
      <c r="B130" s="89" t="s">
        <v>176</v>
      </c>
      <c r="C130" s="485" t="s">
        <v>89</v>
      </c>
      <c r="D130" s="485"/>
      <c r="E130" s="485"/>
      <c r="F130" s="485"/>
      <c r="G130" s="485"/>
    </row>
    <row r="131" spans="1:7" ht="13.5" customHeight="1">
      <c r="A131" s="100"/>
      <c r="B131" s="89" t="s">
        <v>176</v>
      </c>
      <c r="C131" s="485" t="s">
        <v>90</v>
      </c>
      <c r="D131" s="485"/>
      <c r="E131" s="485"/>
      <c r="F131" s="485"/>
      <c r="G131" s="485"/>
    </row>
    <row r="132" spans="1:7" ht="28.5" customHeight="1">
      <c r="A132" s="100"/>
      <c r="B132" s="89" t="s">
        <v>176</v>
      </c>
      <c r="C132" s="485" t="s">
        <v>167</v>
      </c>
      <c r="D132" s="485"/>
      <c r="E132" s="485"/>
      <c r="F132" s="485"/>
      <c r="G132" s="485"/>
    </row>
    <row r="133" spans="1:7" ht="40.5" customHeight="1">
      <c r="A133" s="73"/>
      <c r="B133" s="89" t="s">
        <v>176</v>
      </c>
      <c r="C133" s="485" t="s">
        <v>91</v>
      </c>
      <c r="D133" s="485"/>
      <c r="E133" s="485"/>
      <c r="F133" s="485"/>
      <c r="G133" s="485"/>
    </row>
    <row r="134" spans="1:7" ht="90.75" customHeight="1">
      <c r="A134" s="73"/>
      <c r="B134" s="89" t="s">
        <v>176</v>
      </c>
      <c r="C134" s="485" t="s">
        <v>92</v>
      </c>
      <c r="D134" s="485"/>
      <c r="E134" s="485"/>
      <c r="F134" s="485"/>
      <c r="G134" s="485"/>
    </row>
    <row r="135" spans="1:7" ht="80.25" customHeight="1">
      <c r="A135" s="73"/>
      <c r="B135" s="89" t="s">
        <v>176</v>
      </c>
      <c r="C135" s="485" t="s">
        <v>93</v>
      </c>
      <c r="D135" s="485"/>
      <c r="E135" s="485"/>
      <c r="F135" s="485"/>
      <c r="G135" s="485"/>
    </row>
    <row r="136" spans="1:7" ht="32.25" customHeight="1">
      <c r="A136" s="73"/>
      <c r="B136" s="89" t="s">
        <v>176</v>
      </c>
      <c r="C136" s="485" t="s">
        <v>94</v>
      </c>
      <c r="D136" s="485"/>
      <c r="E136" s="485"/>
      <c r="F136" s="485"/>
      <c r="G136" s="485"/>
    </row>
    <row r="137" spans="1:7" ht="41.25" customHeight="1">
      <c r="A137" s="73"/>
      <c r="B137" s="89" t="s">
        <v>176</v>
      </c>
      <c r="C137" s="485" t="s">
        <v>95</v>
      </c>
      <c r="D137" s="485"/>
      <c r="E137" s="485"/>
      <c r="F137" s="485"/>
      <c r="G137" s="485"/>
    </row>
    <row r="138" spans="1:7" ht="41.25" customHeight="1">
      <c r="A138" s="73"/>
      <c r="B138" s="89" t="s">
        <v>176</v>
      </c>
      <c r="C138" s="485" t="s">
        <v>96</v>
      </c>
      <c r="D138" s="485"/>
      <c r="E138" s="485"/>
      <c r="F138" s="485"/>
      <c r="G138" s="485"/>
    </row>
    <row r="139" spans="1:7" s="84" customFormat="1" ht="11.25">
      <c r="A139" s="98"/>
      <c r="B139" s="78"/>
      <c r="C139" s="99"/>
      <c r="D139" s="95"/>
      <c r="E139" s="96"/>
      <c r="F139" s="96"/>
      <c r="G139" s="97"/>
    </row>
    <row r="140" spans="1:7" s="84" customFormat="1" ht="11.25">
      <c r="A140" s="98"/>
      <c r="B140" s="78"/>
      <c r="C140" s="99"/>
      <c r="D140" s="95"/>
      <c r="E140" s="96"/>
      <c r="F140" s="96"/>
      <c r="G140" s="97"/>
    </row>
    <row r="141" spans="1:7" s="84" customFormat="1" ht="12.75">
      <c r="A141" s="77"/>
      <c r="B141" s="85"/>
      <c r="C141" s="486" t="s">
        <v>97</v>
      </c>
      <c r="D141" s="486"/>
      <c r="E141" s="486"/>
      <c r="F141" s="486"/>
      <c r="G141" s="486"/>
    </row>
    <row r="142" spans="1:7" s="84" customFormat="1" ht="11.25">
      <c r="A142" s="77"/>
      <c r="B142" s="85"/>
      <c r="C142" s="79"/>
      <c r="D142" s="95"/>
      <c r="E142" s="96"/>
      <c r="F142" s="96"/>
      <c r="G142" s="97"/>
    </row>
    <row r="143" spans="1:7" s="84" customFormat="1" ht="55.5" customHeight="1">
      <c r="A143" s="98"/>
      <c r="B143" s="85" t="s">
        <v>176</v>
      </c>
      <c r="C143" s="487" t="s">
        <v>98</v>
      </c>
      <c r="D143" s="487"/>
      <c r="E143" s="487"/>
      <c r="F143" s="487"/>
      <c r="G143" s="487"/>
    </row>
    <row r="144" spans="1:7" s="84" customFormat="1" ht="43.5" customHeight="1">
      <c r="A144" s="98"/>
      <c r="B144" s="85" t="s">
        <v>176</v>
      </c>
      <c r="C144" s="487" t="s">
        <v>186</v>
      </c>
      <c r="D144" s="487"/>
      <c r="E144" s="487"/>
      <c r="F144" s="487"/>
      <c r="G144" s="487"/>
    </row>
    <row r="145" spans="1:7" s="84" customFormat="1" ht="33.75" customHeight="1">
      <c r="A145" s="98"/>
      <c r="B145" s="85" t="s">
        <v>176</v>
      </c>
      <c r="C145" s="487" t="s">
        <v>99</v>
      </c>
      <c r="D145" s="487"/>
      <c r="E145" s="487"/>
      <c r="F145" s="487"/>
      <c r="G145" s="487"/>
    </row>
    <row r="146" spans="1:7" s="84" customFormat="1" ht="56.25" customHeight="1">
      <c r="A146" s="98"/>
      <c r="B146" s="85" t="s">
        <v>176</v>
      </c>
      <c r="C146" s="487" t="s">
        <v>100</v>
      </c>
      <c r="D146" s="487"/>
      <c r="E146" s="487"/>
      <c r="F146" s="487"/>
      <c r="G146" s="487"/>
    </row>
    <row r="147" spans="1:7" s="84" customFormat="1" ht="11.25">
      <c r="A147" s="98"/>
      <c r="B147" s="85"/>
      <c r="C147" s="101"/>
      <c r="D147" s="95"/>
      <c r="E147" s="96"/>
      <c r="F147" s="96"/>
      <c r="G147" s="97"/>
    </row>
    <row r="148" spans="1:7" s="84" customFormat="1" ht="11.25">
      <c r="A148" s="98"/>
      <c r="B148" s="85"/>
      <c r="C148" s="101"/>
      <c r="D148" s="95"/>
      <c r="E148" s="96"/>
      <c r="F148" s="96"/>
      <c r="G148" s="97"/>
    </row>
    <row r="149" spans="1:7" s="84" customFormat="1" ht="12.75">
      <c r="A149" s="77"/>
      <c r="B149" s="85"/>
      <c r="C149" s="486" t="s">
        <v>101</v>
      </c>
      <c r="D149" s="486"/>
      <c r="E149" s="486"/>
      <c r="F149" s="486"/>
      <c r="G149" s="486"/>
    </row>
    <row r="150" spans="1:7" s="84" customFormat="1" ht="11.25">
      <c r="A150" s="77"/>
      <c r="B150" s="85"/>
      <c r="C150" s="79"/>
      <c r="D150" s="88"/>
      <c r="E150" s="88"/>
      <c r="F150" s="88"/>
      <c r="G150" s="88"/>
    </row>
    <row r="151" spans="1:7" s="84" customFormat="1" ht="32.25" customHeight="1">
      <c r="A151" s="77"/>
      <c r="B151" s="85" t="s">
        <v>176</v>
      </c>
      <c r="C151" s="487" t="s">
        <v>102</v>
      </c>
      <c r="D151" s="487"/>
      <c r="E151" s="487"/>
      <c r="F151" s="487"/>
      <c r="G151" s="487"/>
    </row>
    <row r="152" spans="1:7" s="84" customFormat="1" ht="38.25" customHeight="1">
      <c r="A152" s="77"/>
      <c r="B152" s="85" t="s">
        <v>176</v>
      </c>
      <c r="C152" s="487" t="s">
        <v>103</v>
      </c>
      <c r="D152" s="487"/>
      <c r="E152" s="487"/>
      <c r="F152" s="487"/>
      <c r="G152" s="487"/>
    </row>
    <row r="153" spans="1:7" s="84" customFormat="1" ht="96.75" customHeight="1">
      <c r="A153" s="77"/>
      <c r="B153" s="85" t="s">
        <v>176</v>
      </c>
      <c r="C153" s="487" t="s">
        <v>104</v>
      </c>
      <c r="D153" s="487"/>
      <c r="E153" s="487"/>
      <c r="F153" s="487"/>
      <c r="G153" s="487"/>
    </row>
    <row r="154" spans="1:7" s="84" customFormat="1" ht="11.25">
      <c r="A154" s="98"/>
      <c r="B154" s="85"/>
      <c r="C154" s="101"/>
      <c r="D154" s="95"/>
      <c r="E154" s="96"/>
      <c r="F154" s="96"/>
      <c r="G154" s="97"/>
    </row>
    <row r="155" spans="1:7" s="84" customFormat="1" ht="11.25">
      <c r="A155" s="98"/>
      <c r="B155" s="85"/>
      <c r="C155" s="101"/>
      <c r="D155" s="95"/>
      <c r="E155" s="96"/>
      <c r="F155" s="96"/>
      <c r="G155" s="97"/>
    </row>
    <row r="156" spans="1:7" s="84" customFormat="1" ht="12.75">
      <c r="A156" s="86"/>
      <c r="B156" s="85"/>
      <c r="C156" s="486" t="s">
        <v>105</v>
      </c>
      <c r="D156" s="486"/>
      <c r="E156" s="486"/>
      <c r="F156" s="486"/>
      <c r="G156" s="486"/>
    </row>
    <row r="157" spans="1:7" s="84" customFormat="1" ht="11.25">
      <c r="A157" s="86"/>
      <c r="B157" s="85"/>
      <c r="C157" s="79"/>
      <c r="D157" s="88"/>
      <c r="E157" s="88"/>
      <c r="F157" s="88"/>
      <c r="G157" s="88"/>
    </row>
    <row r="158" spans="1:7" s="84" customFormat="1" ht="29.25" customHeight="1">
      <c r="A158" s="77"/>
      <c r="B158" s="85" t="s">
        <v>176</v>
      </c>
      <c r="C158" s="487" t="s">
        <v>182</v>
      </c>
      <c r="D158" s="487"/>
      <c r="E158" s="487"/>
      <c r="F158" s="487"/>
      <c r="G158" s="487"/>
    </row>
    <row r="159" spans="1:7" s="84" customFormat="1" ht="82.5" customHeight="1">
      <c r="A159" s="77"/>
      <c r="B159" s="85" t="s">
        <v>176</v>
      </c>
      <c r="C159" s="487" t="s">
        <v>106</v>
      </c>
      <c r="D159" s="487"/>
      <c r="E159" s="487"/>
      <c r="F159" s="487"/>
      <c r="G159" s="487"/>
    </row>
    <row r="160" spans="1:7" s="84" customFormat="1" ht="13.5" customHeight="1">
      <c r="A160" s="77"/>
      <c r="B160" s="85" t="s">
        <v>176</v>
      </c>
      <c r="C160" s="487" t="s">
        <v>183</v>
      </c>
      <c r="D160" s="487"/>
      <c r="E160" s="487"/>
      <c r="F160" s="487"/>
      <c r="G160" s="487"/>
    </row>
    <row r="161" spans="1:7" s="84" customFormat="1" ht="42.75" customHeight="1">
      <c r="A161" s="77"/>
      <c r="B161" s="85" t="s">
        <v>176</v>
      </c>
      <c r="C161" s="487" t="s">
        <v>107</v>
      </c>
      <c r="D161" s="487"/>
      <c r="E161" s="487"/>
      <c r="F161" s="487"/>
      <c r="G161" s="487"/>
    </row>
    <row r="162" spans="1:7" s="84" customFormat="1" ht="27.75" customHeight="1">
      <c r="A162" s="77"/>
      <c r="B162" s="85" t="s">
        <v>176</v>
      </c>
      <c r="C162" s="487" t="s">
        <v>108</v>
      </c>
      <c r="D162" s="487"/>
      <c r="E162" s="487"/>
      <c r="F162" s="487"/>
      <c r="G162" s="487"/>
    </row>
    <row r="163" spans="1:7" s="84" customFormat="1" ht="39.75" customHeight="1">
      <c r="A163" s="77"/>
      <c r="B163" s="85" t="s">
        <v>176</v>
      </c>
      <c r="C163" s="487" t="s">
        <v>109</v>
      </c>
      <c r="D163" s="487"/>
      <c r="E163" s="487"/>
      <c r="F163" s="487"/>
      <c r="G163" s="487"/>
    </row>
    <row r="164" spans="1:7" s="84" customFormat="1" ht="13.5" customHeight="1">
      <c r="A164" s="77"/>
      <c r="B164" s="85" t="s">
        <v>176</v>
      </c>
      <c r="C164" s="488" t="s">
        <v>185</v>
      </c>
      <c r="D164" s="488"/>
      <c r="E164" s="488"/>
      <c r="F164" s="488"/>
      <c r="G164" s="488"/>
    </row>
    <row r="165" spans="1:7" s="84" customFormat="1" ht="45.75" customHeight="1">
      <c r="A165" s="77"/>
      <c r="B165" s="85" t="s">
        <v>176</v>
      </c>
      <c r="C165" s="487" t="s">
        <v>184</v>
      </c>
      <c r="D165" s="487"/>
      <c r="E165" s="487"/>
      <c r="F165" s="487"/>
      <c r="G165" s="487"/>
    </row>
    <row r="166" spans="1:7" s="84" customFormat="1" ht="11.25">
      <c r="A166" s="98"/>
      <c r="B166" s="78"/>
      <c r="C166" s="99"/>
      <c r="D166" s="95"/>
      <c r="E166" s="96"/>
      <c r="F166" s="96"/>
      <c r="G166" s="97"/>
    </row>
    <row r="167" spans="1:7" s="84" customFormat="1" ht="12.75" hidden="1">
      <c r="A167" s="98"/>
      <c r="B167" s="85"/>
      <c r="C167" s="486" t="s">
        <v>110</v>
      </c>
      <c r="D167" s="486"/>
      <c r="E167" s="486"/>
      <c r="F167" s="486"/>
      <c r="G167" s="486"/>
    </row>
    <row r="168" ht="11.25" hidden="1"/>
    <row r="169" spans="2:7" ht="27" customHeight="1" hidden="1">
      <c r="B169" s="85" t="s">
        <v>176</v>
      </c>
      <c r="C169" s="487" t="s">
        <v>111</v>
      </c>
      <c r="D169" s="487"/>
      <c r="E169" s="487"/>
      <c r="F169" s="487"/>
      <c r="G169" s="487"/>
    </row>
    <row r="170" spans="2:7" ht="55.5" customHeight="1" hidden="1">
      <c r="B170" s="85" t="s">
        <v>176</v>
      </c>
      <c r="C170" s="487" t="s">
        <v>112</v>
      </c>
      <c r="D170" s="487"/>
      <c r="E170" s="487"/>
      <c r="F170" s="487"/>
      <c r="G170" s="487"/>
    </row>
    <row r="171" spans="2:7" ht="28.5" customHeight="1" hidden="1">
      <c r="B171" s="85" t="s">
        <v>176</v>
      </c>
      <c r="C171" s="487" t="s">
        <v>113</v>
      </c>
      <c r="D171" s="487"/>
      <c r="E171" s="487"/>
      <c r="F171" s="487"/>
      <c r="G171" s="487"/>
    </row>
    <row r="172" spans="2:7" ht="33.75" customHeight="1" hidden="1">
      <c r="B172" s="85" t="s">
        <v>176</v>
      </c>
      <c r="C172" s="487" t="s">
        <v>114</v>
      </c>
      <c r="D172" s="487"/>
      <c r="E172" s="487"/>
      <c r="F172" s="487"/>
      <c r="G172" s="487"/>
    </row>
    <row r="173" spans="2:7" ht="41.25" customHeight="1" hidden="1">
      <c r="B173" s="85" t="s">
        <v>176</v>
      </c>
      <c r="C173" s="487" t="s">
        <v>115</v>
      </c>
      <c r="D173" s="487"/>
      <c r="E173" s="487"/>
      <c r="F173" s="487"/>
      <c r="G173" s="487"/>
    </row>
    <row r="174" spans="2:7" ht="30.75" customHeight="1" hidden="1">
      <c r="B174" s="85" t="s">
        <v>176</v>
      </c>
      <c r="C174" s="487" t="s">
        <v>116</v>
      </c>
      <c r="D174" s="487"/>
      <c r="E174" s="487"/>
      <c r="F174" s="487"/>
      <c r="G174" s="487"/>
    </row>
    <row r="175" spans="2:7" ht="75.75" customHeight="1" hidden="1">
      <c r="B175" s="85" t="s">
        <v>176</v>
      </c>
      <c r="C175" s="487" t="s">
        <v>117</v>
      </c>
      <c r="D175" s="487"/>
      <c r="E175" s="487"/>
      <c r="F175" s="487"/>
      <c r="G175" s="487"/>
    </row>
    <row r="176" ht="11.25" hidden="1"/>
    <row r="177" ht="11.25" hidden="1"/>
    <row r="178" ht="11.25" hidden="1"/>
    <row r="179" ht="11.25" hidden="1"/>
  </sheetData>
  <sheetProtection selectLockedCells="1" selectUnlockedCells="1"/>
  <mergeCells count="140">
    <mergeCell ref="C5:G5"/>
    <mergeCell ref="C13:G13"/>
    <mergeCell ref="C14:G14"/>
    <mergeCell ref="C6:G6"/>
    <mergeCell ref="C7:G7"/>
    <mergeCell ref="C8:G8"/>
    <mergeCell ref="C9:G9"/>
    <mergeCell ref="C20:G20"/>
    <mergeCell ref="C21:G21"/>
    <mergeCell ref="C22:G22"/>
    <mergeCell ref="C23:G23"/>
    <mergeCell ref="C10:G10"/>
    <mergeCell ref="C11:G11"/>
    <mergeCell ref="C12:G12"/>
    <mergeCell ref="C15:G15"/>
    <mergeCell ref="C16:G16"/>
    <mergeCell ref="C24:G24"/>
    <mergeCell ref="C25:G25"/>
    <mergeCell ref="C26:G26"/>
    <mergeCell ref="C27:G27"/>
    <mergeCell ref="C32:G32"/>
    <mergeCell ref="C33:G33"/>
    <mergeCell ref="C34:G34"/>
    <mergeCell ref="C35:G35"/>
    <mergeCell ref="C36:G36"/>
    <mergeCell ref="C37:G37"/>
    <mergeCell ref="C38:G38"/>
    <mergeCell ref="C39:G39"/>
    <mergeCell ref="C40:G40"/>
    <mergeCell ref="C41:G41"/>
    <mergeCell ref="C42:G42"/>
    <mergeCell ref="C43:G43"/>
    <mergeCell ref="C46:G46"/>
    <mergeCell ref="C47:G47"/>
    <mergeCell ref="E45:F45"/>
    <mergeCell ref="C48:G48"/>
    <mergeCell ref="C49:G49"/>
    <mergeCell ref="C59:G59"/>
    <mergeCell ref="C60:G60"/>
    <mergeCell ref="C61:G61"/>
    <mergeCell ref="C62:G62"/>
    <mergeCell ref="C51:G51"/>
    <mergeCell ref="C52:G52"/>
    <mergeCell ref="C53:G53"/>
    <mergeCell ref="C55:G55"/>
    <mergeCell ref="C79:G79"/>
    <mergeCell ref="C63:G63"/>
    <mergeCell ref="C68:G68"/>
    <mergeCell ref="C69:G69"/>
    <mergeCell ref="C70:G70"/>
    <mergeCell ref="C71:G71"/>
    <mergeCell ref="C72:G72"/>
    <mergeCell ref="C66:G66"/>
    <mergeCell ref="C82:G82"/>
    <mergeCell ref="C83:G83"/>
    <mergeCell ref="C84:G84"/>
    <mergeCell ref="C85:G85"/>
    <mergeCell ref="C86:G86"/>
    <mergeCell ref="C73:G73"/>
    <mergeCell ref="C75:G75"/>
    <mergeCell ref="C76:G76"/>
    <mergeCell ref="C77:G77"/>
    <mergeCell ref="C78:G78"/>
    <mergeCell ref="C87:G87"/>
    <mergeCell ref="C92:G92"/>
    <mergeCell ref="C93:G93"/>
    <mergeCell ref="C94:G94"/>
    <mergeCell ref="C95:G95"/>
    <mergeCell ref="C96:G96"/>
    <mergeCell ref="C90:G90"/>
    <mergeCell ref="C105:G105"/>
    <mergeCell ref="C106:G106"/>
    <mergeCell ref="C109:G109"/>
    <mergeCell ref="C110:G110"/>
    <mergeCell ref="C97:G97"/>
    <mergeCell ref="C98:G98"/>
    <mergeCell ref="C99:G99"/>
    <mergeCell ref="C100:G100"/>
    <mergeCell ref="C103:G103"/>
    <mergeCell ref="C111:G111"/>
    <mergeCell ref="C112:G112"/>
    <mergeCell ref="C115:G115"/>
    <mergeCell ref="C116:G116"/>
    <mergeCell ref="C117:G117"/>
    <mergeCell ref="E81:F81"/>
    <mergeCell ref="E102:F102"/>
    <mergeCell ref="E108:F108"/>
    <mergeCell ref="E114:G114"/>
    <mergeCell ref="C104:G104"/>
    <mergeCell ref="C122:G122"/>
    <mergeCell ref="C123:G123"/>
    <mergeCell ref="C124:G124"/>
    <mergeCell ref="C129:G129"/>
    <mergeCell ref="C130:G130"/>
    <mergeCell ref="C131:G131"/>
    <mergeCell ref="C127:G127"/>
    <mergeCell ref="C141:G141"/>
    <mergeCell ref="C132:G132"/>
    <mergeCell ref="C133:G133"/>
    <mergeCell ref="C134:G134"/>
    <mergeCell ref="C135:G135"/>
    <mergeCell ref="C136:G136"/>
    <mergeCell ref="C137:G137"/>
    <mergeCell ref="C161:G161"/>
    <mergeCell ref="C167:G167"/>
    <mergeCell ref="C156:G156"/>
    <mergeCell ref="C138:G138"/>
    <mergeCell ref="C143:G143"/>
    <mergeCell ref="C144:G144"/>
    <mergeCell ref="C145:G145"/>
    <mergeCell ref="C146:G146"/>
    <mergeCell ref="C151:G151"/>
    <mergeCell ref="C149:G149"/>
    <mergeCell ref="C175:G175"/>
    <mergeCell ref="C162:G162"/>
    <mergeCell ref="C163:G163"/>
    <mergeCell ref="C164:G164"/>
    <mergeCell ref="C165:G165"/>
    <mergeCell ref="C169:G169"/>
    <mergeCell ref="C170:G170"/>
    <mergeCell ref="C120:G120"/>
    <mergeCell ref="C171:G171"/>
    <mergeCell ref="C172:G172"/>
    <mergeCell ref="C173:G173"/>
    <mergeCell ref="C174:G174"/>
    <mergeCell ref="C152:G152"/>
    <mergeCell ref="C153:G153"/>
    <mergeCell ref="C158:G158"/>
    <mergeCell ref="C159:G159"/>
    <mergeCell ref="C160:G160"/>
    <mergeCell ref="E50:F50"/>
    <mergeCell ref="E54:F54"/>
    <mergeCell ref="E74:F74"/>
    <mergeCell ref="C1:G1"/>
    <mergeCell ref="C3:G3"/>
    <mergeCell ref="C18:G18"/>
    <mergeCell ref="C30:G30"/>
    <mergeCell ref="C57:G57"/>
    <mergeCell ref="C58:G58"/>
    <mergeCell ref="C56:G56"/>
  </mergeCells>
  <printOptions/>
  <pageMargins left="0.7086614173228347" right="0.7086614173228347" top="0.7480314960629921" bottom="0.7480314960629921" header="0.31496062992125984" footer="0.31496062992125984"/>
  <pageSetup horizontalDpi="300" verticalDpi="300" orientation="portrait" paperSize="9" scale="95" r:id="rId1"/>
  <rowBreaks count="6" manualBreakCount="6">
    <brk id="14" max="6" man="1"/>
    <brk id="80" max="6" man="1"/>
    <brk id="99" max="6" man="1"/>
    <brk id="119" max="6" man="1"/>
    <brk id="139" max="6" man="1"/>
    <brk id="162" max="6" man="1"/>
  </rowBreaks>
</worksheet>
</file>

<file path=xl/worksheets/sheet3.xml><?xml version="1.0" encoding="utf-8"?>
<worksheet xmlns="http://schemas.openxmlformats.org/spreadsheetml/2006/main" xmlns:r="http://schemas.openxmlformats.org/officeDocument/2006/relationships">
  <sheetPr>
    <tabColor rgb="FFFFFF00"/>
  </sheetPr>
  <dimension ref="A1:H48"/>
  <sheetViews>
    <sheetView showGridLines="0" showZeros="0" tabSelected="1" view="pageBreakPreview" zoomScale="130" zoomScaleNormal="130" zoomScaleSheetLayoutView="130" zoomScalePageLayoutView="0" workbookViewId="0" topLeftCell="A30">
      <selection activeCell="C30" sqref="C30"/>
    </sheetView>
  </sheetViews>
  <sheetFormatPr defaultColWidth="8.7109375" defaultRowHeight="10.5"/>
  <cols>
    <col min="1" max="1" width="4.140625" style="197" customWidth="1"/>
    <col min="2" max="2" width="4.140625" style="144" customWidth="1"/>
    <col min="3" max="3" width="38.8515625" style="198" customWidth="1"/>
    <col min="4" max="4" width="8.421875" style="199" customWidth="1"/>
    <col min="5" max="5" width="11.00390625" style="200" customWidth="1"/>
    <col min="6" max="6" width="13.8515625" style="200" customWidth="1"/>
    <col min="7" max="7" width="13.8515625" style="201" customWidth="1"/>
    <col min="8" max="8" width="38.8515625" style="194" customWidth="1"/>
    <col min="9" max="16384" width="8.7109375" style="195" customWidth="1"/>
  </cols>
  <sheetData>
    <row r="1" spans="1:8" s="210" customFormat="1" ht="15" thickBot="1" thickTop="1">
      <c r="A1" s="213" t="s">
        <v>118</v>
      </c>
      <c r="B1" s="214"/>
      <c r="C1" s="214" t="s">
        <v>119</v>
      </c>
      <c r="D1" s="215"/>
      <c r="E1" s="215"/>
      <c r="F1" s="215"/>
      <c r="G1" s="216"/>
      <c r="H1" s="209"/>
    </row>
    <row r="2" spans="1:7" ht="13.5" thickTop="1">
      <c r="A2" s="148"/>
      <c r="C2" s="149"/>
      <c r="D2" s="148"/>
      <c r="E2" s="148"/>
      <c r="F2" s="148"/>
      <c r="G2" s="150"/>
    </row>
    <row r="3" spans="1:7" s="196" customFormat="1" ht="12.75">
      <c r="A3" s="151"/>
      <c r="B3" s="151"/>
      <c r="C3" s="167" t="s">
        <v>188</v>
      </c>
      <c r="D3" s="221" t="s">
        <v>121</v>
      </c>
      <c r="E3" s="168" t="s">
        <v>122</v>
      </c>
      <c r="F3" s="168" t="s">
        <v>123</v>
      </c>
      <c r="G3" s="168" t="s">
        <v>124</v>
      </c>
    </row>
    <row r="4" spans="1:7" ht="12.75">
      <c r="A4" s="148"/>
      <c r="C4" s="149"/>
      <c r="D4" s="148"/>
      <c r="E4" s="217"/>
      <c r="F4" s="217"/>
      <c r="G4" s="217"/>
    </row>
    <row r="5" spans="1:7" ht="12.75">
      <c r="A5" s="148"/>
      <c r="C5" s="149"/>
      <c r="D5" s="148"/>
      <c r="E5" s="217"/>
      <c r="F5" s="217"/>
      <c r="G5" s="217"/>
    </row>
    <row r="6" spans="1:8" ht="13.5">
      <c r="A6" s="313"/>
      <c r="B6" s="314"/>
      <c r="C6" s="330"/>
      <c r="D6" s="150"/>
      <c r="E6" s="188"/>
      <c r="F6" s="188"/>
      <c r="G6" s="188">
        <f>IF(OR(ISBLANK(E6),ISBLANK(E6)),"",E6*F6)</f>
      </c>
      <c r="H6" s="494"/>
    </row>
    <row r="7" spans="1:8" ht="244.5" customHeight="1">
      <c r="A7" s="148">
        <f>IF((ISNUMBER(B7)),$A$1,"")</f>
      </c>
      <c r="B7" s="144">
        <f>IF(AND(ISTEXT(C7),ISBLANK(D7),ISTEXT(B6)),COUNT($B$1:B6)+1,"")</f>
      </c>
      <c r="C7" s="495" t="s">
        <v>292</v>
      </c>
      <c r="D7" s="496"/>
      <c r="E7" s="162"/>
      <c r="F7" s="269"/>
      <c r="G7" s="162"/>
      <c r="H7" s="494"/>
    </row>
    <row r="8" spans="1:8" ht="13.5" customHeight="1">
      <c r="A8" s="148"/>
      <c r="C8" s="329"/>
      <c r="D8" s="153"/>
      <c r="E8" s="159"/>
      <c r="F8" s="268"/>
      <c r="G8" s="159"/>
      <c r="H8" s="149"/>
    </row>
    <row r="9" spans="1:8" ht="13.5">
      <c r="A9" s="313" t="s">
        <v>118</v>
      </c>
      <c r="B9" s="314">
        <v>1</v>
      </c>
      <c r="C9" s="315" t="s">
        <v>217</v>
      </c>
      <c r="D9" s="184"/>
      <c r="E9" s="188"/>
      <c r="F9" s="159"/>
      <c r="G9" s="159"/>
      <c r="H9" s="193"/>
    </row>
    <row r="10" spans="1:8" ht="123.75" customHeight="1">
      <c r="A10" s="313"/>
      <c r="B10" s="314"/>
      <c r="C10" s="311" t="s">
        <v>298</v>
      </c>
      <c r="D10" s="319" t="s">
        <v>196</v>
      </c>
      <c r="E10" s="320">
        <v>1</v>
      </c>
      <c r="F10" s="320"/>
      <c r="G10" s="320">
        <f>IF((E10*F10)=0,"",IF(OR(ISBLANK(E10),ISBLANK(E10)),"",E10*F10))</f>
      </c>
      <c r="H10" s="193"/>
    </row>
    <row r="11" spans="1:8" ht="12.75">
      <c r="A11" s="148">
        <f>IF((ISNUMBER(B11)),$A$1,"")</f>
      </c>
      <c r="B11" s="144">
        <f>IF(AND(ISTEXT(C11),ISBLANK(D11),ISTEXT("#REF!#REF!")),COUNT($B$1:B7)+1,"")</f>
      </c>
      <c r="C11" s="147"/>
      <c r="D11" s="184"/>
      <c r="E11" s="188"/>
      <c r="F11" s="159"/>
      <c r="G11" s="159"/>
      <c r="H11" s="193"/>
    </row>
    <row r="12" spans="1:8" ht="13.5">
      <c r="A12" s="313" t="s">
        <v>118</v>
      </c>
      <c r="B12" s="314">
        <v>2</v>
      </c>
      <c r="C12" s="315" t="s">
        <v>210</v>
      </c>
      <c r="D12" s="184"/>
      <c r="E12" s="188"/>
      <c r="F12" s="159"/>
      <c r="G12" s="159"/>
      <c r="H12" s="193"/>
    </row>
    <row r="13" spans="1:8" ht="21" customHeight="1">
      <c r="A13" s="313"/>
      <c r="B13" s="314"/>
      <c r="C13" s="311" t="s">
        <v>299</v>
      </c>
      <c r="D13" s="319" t="s">
        <v>196</v>
      </c>
      <c r="E13" s="320">
        <v>10</v>
      </c>
      <c r="F13" s="320"/>
      <c r="G13" s="320">
        <f>IF((E13*F13)=0,"",IF(OR(ISBLANK(E13),ISBLANK(E13)),"",E13*F13))</f>
      </c>
      <c r="H13" s="193"/>
    </row>
    <row r="14" spans="1:8" ht="12.75" customHeight="1">
      <c r="A14" s="313"/>
      <c r="B14" s="314"/>
      <c r="C14" s="312"/>
      <c r="D14" s="153"/>
      <c r="E14" s="159"/>
      <c r="F14" s="159"/>
      <c r="G14" s="159"/>
      <c r="H14" s="193"/>
    </row>
    <row r="15" spans="1:8" ht="12.75" customHeight="1">
      <c r="A15" s="313" t="s">
        <v>118</v>
      </c>
      <c r="B15" s="314">
        <v>3</v>
      </c>
      <c r="C15" s="315" t="s">
        <v>211</v>
      </c>
      <c r="D15" s="316"/>
      <c r="E15" s="317"/>
      <c r="F15" s="318"/>
      <c r="G15" s="318"/>
      <c r="H15" s="193"/>
    </row>
    <row r="16" spans="1:8" ht="48" customHeight="1">
      <c r="A16" s="313"/>
      <c r="B16" s="314"/>
      <c r="C16" s="311" t="s">
        <v>300</v>
      </c>
      <c r="D16" s="319" t="s">
        <v>196</v>
      </c>
      <c r="E16" s="320">
        <v>1</v>
      </c>
      <c r="F16" s="320"/>
      <c r="G16" s="320">
        <f>IF((E16*F16)=0,"",IF(OR(ISBLANK(E16),ISBLANK(E16)),"",E16*F16))</f>
      </c>
      <c r="H16" s="193"/>
    </row>
    <row r="17" spans="1:8" ht="12.75" customHeight="1">
      <c r="A17" s="148"/>
      <c r="C17" s="312"/>
      <c r="D17" s="153"/>
      <c r="E17" s="159"/>
      <c r="F17" s="159"/>
      <c r="G17" s="159"/>
      <c r="H17" s="193"/>
    </row>
    <row r="18" spans="1:8" ht="15" customHeight="1">
      <c r="A18" s="313" t="s">
        <v>118</v>
      </c>
      <c r="B18" s="314">
        <v>4</v>
      </c>
      <c r="C18" s="315" t="s">
        <v>214</v>
      </c>
      <c r="D18" s="316"/>
      <c r="E18" s="317"/>
      <c r="F18" s="318"/>
      <c r="G18" s="318"/>
      <c r="H18" s="193"/>
    </row>
    <row r="19" spans="1:8" ht="72" customHeight="1">
      <c r="A19" s="313"/>
      <c r="B19" s="314"/>
      <c r="C19" s="311" t="s">
        <v>301</v>
      </c>
      <c r="D19" s="319" t="s">
        <v>196</v>
      </c>
      <c r="E19" s="320">
        <v>1</v>
      </c>
      <c r="F19" s="320"/>
      <c r="G19" s="320">
        <f>IF((E19*F19)=0,"",IF(OR(ISBLANK(E19),ISBLANK(E19)),"",E19*F19))</f>
      </c>
      <c r="H19" s="193"/>
    </row>
    <row r="20" spans="1:8" ht="12.75" customHeight="1">
      <c r="A20" s="148"/>
      <c r="C20" s="312"/>
      <c r="D20" s="153"/>
      <c r="E20" s="159"/>
      <c r="F20" s="159"/>
      <c r="G20" s="159"/>
      <c r="H20" s="193"/>
    </row>
    <row r="21" spans="1:8" ht="29.25" customHeight="1">
      <c r="A21" s="313" t="s">
        <v>118</v>
      </c>
      <c r="B21" s="314">
        <v>5</v>
      </c>
      <c r="C21" s="315" t="s">
        <v>303</v>
      </c>
      <c r="D21" s="316"/>
      <c r="E21" s="317"/>
      <c r="F21" s="318"/>
      <c r="G21" s="318"/>
      <c r="H21" s="193"/>
    </row>
    <row r="22" spans="1:8" ht="144" customHeight="1">
      <c r="A22" s="313"/>
      <c r="B22" s="314"/>
      <c r="C22" s="311" t="s">
        <v>302</v>
      </c>
      <c r="D22" s="319" t="s">
        <v>196</v>
      </c>
      <c r="E22" s="320">
        <v>1</v>
      </c>
      <c r="F22" s="320"/>
      <c r="G22" s="320">
        <f>IF((E22*F22)=0,"",IF(OR(ISBLANK(E22),ISBLANK(E22)),"",E22*F22))</f>
      </c>
      <c r="H22" s="193"/>
    </row>
    <row r="23" spans="1:8" ht="12.75" customHeight="1">
      <c r="A23" s="313"/>
      <c r="B23" s="314"/>
      <c r="C23" s="312"/>
      <c r="D23" s="323"/>
      <c r="E23" s="318"/>
      <c r="F23" s="318"/>
      <c r="G23" s="318"/>
      <c r="H23" s="193"/>
    </row>
    <row r="24" spans="1:8" ht="12.75" customHeight="1">
      <c r="A24" s="313" t="s">
        <v>118</v>
      </c>
      <c r="B24" s="314">
        <v>6</v>
      </c>
      <c r="C24" s="315" t="s">
        <v>212</v>
      </c>
      <c r="D24" s="316"/>
      <c r="E24" s="317"/>
      <c r="F24" s="318"/>
      <c r="G24" s="318"/>
      <c r="H24" s="193"/>
    </row>
    <row r="25" spans="1:8" ht="36" customHeight="1">
      <c r="A25" s="313"/>
      <c r="B25" s="314"/>
      <c r="C25" s="311" t="s">
        <v>213</v>
      </c>
      <c r="D25" s="319" t="s">
        <v>200</v>
      </c>
      <c r="E25" s="320">
        <v>20.7</v>
      </c>
      <c r="F25" s="320"/>
      <c r="G25" s="320">
        <f>IF((E25*F25)=0,"",IF(OR(ISBLANK(E25),ISBLANK(E25)),"",E25*F25))</f>
      </c>
      <c r="H25" s="320">
        <f>SUM(5.15*6+20.35*2+8*2+8.3*4+3.4*2)*1.03</f>
        <v>131.42800000000003</v>
      </c>
    </row>
    <row r="26" spans="1:8" ht="12.75" customHeight="1">
      <c r="A26" s="148"/>
      <c r="C26" s="312"/>
      <c r="D26" s="153"/>
      <c r="E26" s="159"/>
      <c r="F26" s="159"/>
      <c r="G26" s="159"/>
      <c r="H26" s="193"/>
    </row>
    <row r="27" spans="1:8" ht="12.75" customHeight="1" hidden="1">
      <c r="A27" s="313" t="s">
        <v>118</v>
      </c>
      <c r="B27" s="314">
        <v>7</v>
      </c>
      <c r="C27" s="315" t="s">
        <v>215</v>
      </c>
      <c r="D27" s="316"/>
      <c r="E27" s="317"/>
      <c r="F27" s="318"/>
      <c r="G27" s="318"/>
      <c r="H27" s="193"/>
    </row>
    <row r="28" spans="1:8" ht="100.5" customHeight="1" hidden="1">
      <c r="A28" s="313"/>
      <c r="B28" s="314"/>
      <c r="C28" s="321" t="s">
        <v>297</v>
      </c>
      <c r="D28" s="319" t="s">
        <v>196</v>
      </c>
      <c r="E28" s="320"/>
      <c r="F28" s="320"/>
      <c r="G28" s="320">
        <f>IF((E28*F28)=0,"",IF(OR(ISBLANK(E28),ISBLANK(E28)),"",E28*F28))</f>
      </c>
      <c r="H28" s="193"/>
    </row>
    <row r="29" spans="1:8" ht="12.75" customHeight="1" hidden="1">
      <c r="A29" s="313"/>
      <c r="B29" s="314"/>
      <c r="C29" s="322"/>
      <c r="D29" s="323"/>
      <c r="E29" s="318"/>
      <c r="F29" s="318"/>
      <c r="G29" s="318"/>
      <c r="H29" s="193"/>
    </row>
    <row r="30" spans="1:8" ht="31.5" customHeight="1">
      <c r="A30" s="313" t="s">
        <v>118</v>
      </c>
      <c r="B30" s="314">
        <v>7</v>
      </c>
      <c r="C30" s="315" t="s">
        <v>216</v>
      </c>
      <c r="D30" s="316"/>
      <c r="E30" s="317"/>
      <c r="F30" s="318"/>
      <c r="G30" s="318"/>
      <c r="H30" s="193"/>
    </row>
    <row r="31" spans="1:8" ht="135" customHeight="1">
      <c r="A31" s="313"/>
      <c r="B31" s="314"/>
      <c r="C31" s="321" t="s">
        <v>296</v>
      </c>
      <c r="D31" s="319" t="s">
        <v>200</v>
      </c>
      <c r="E31" s="320">
        <v>160</v>
      </c>
      <c r="F31" s="320"/>
      <c r="G31" s="320">
        <f>IF((E31*F31)=0,"",IF(OR(ISBLANK(E31),ISBLANK(E31)),"",E31*F31))</f>
      </c>
      <c r="H31" s="193"/>
    </row>
    <row r="32" spans="1:8" ht="12.75" customHeight="1">
      <c r="A32" s="313"/>
      <c r="B32" s="314"/>
      <c r="C32" s="322"/>
      <c r="D32" s="323"/>
      <c r="E32" s="318"/>
      <c r="F32" s="318"/>
      <c r="G32" s="318"/>
      <c r="H32" s="193"/>
    </row>
    <row r="33" spans="1:8" ht="12.75" customHeight="1">
      <c r="A33" s="313" t="s">
        <v>118</v>
      </c>
      <c r="B33" s="314">
        <v>8</v>
      </c>
      <c r="C33" s="315" t="s">
        <v>294</v>
      </c>
      <c r="D33" s="316"/>
      <c r="E33" s="317"/>
      <c r="F33" s="318"/>
      <c r="G33" s="318"/>
      <c r="H33" s="193"/>
    </row>
    <row r="34" spans="1:8" ht="97.5" customHeight="1">
      <c r="A34" s="313"/>
      <c r="B34" s="314"/>
      <c r="C34" s="311" t="s">
        <v>295</v>
      </c>
      <c r="D34" s="319" t="s">
        <v>200</v>
      </c>
      <c r="E34" s="320">
        <f>SUM(250*0.05)</f>
        <v>12.5</v>
      </c>
      <c r="F34" s="320"/>
      <c r="G34" s="320">
        <f>IF((E34*F34)=0,"",IF(OR(ISBLANK(E34),ISBLANK(E34)),"",E34*F34))</f>
      </c>
      <c r="H34" s="193"/>
    </row>
    <row r="35" spans="1:8" ht="12.75" customHeight="1">
      <c r="A35" s="313"/>
      <c r="B35" s="314"/>
      <c r="C35" s="322"/>
      <c r="D35" s="323"/>
      <c r="E35" s="318"/>
      <c r="F35" s="318"/>
      <c r="G35" s="318"/>
      <c r="H35" s="193"/>
    </row>
    <row r="36" spans="1:8" ht="12.75" customHeight="1">
      <c r="A36" s="313" t="s">
        <v>118</v>
      </c>
      <c r="B36" s="314">
        <v>9</v>
      </c>
      <c r="C36" s="315" t="s">
        <v>219</v>
      </c>
      <c r="D36" s="316"/>
      <c r="E36" s="317"/>
      <c r="F36" s="318"/>
      <c r="G36" s="318"/>
      <c r="H36" s="193"/>
    </row>
    <row r="37" spans="1:8" ht="84.75" customHeight="1">
      <c r="A37" s="313"/>
      <c r="B37" s="314"/>
      <c r="C37" s="311" t="s">
        <v>218</v>
      </c>
      <c r="D37" s="319" t="s">
        <v>196</v>
      </c>
      <c r="E37" s="320">
        <v>10</v>
      </c>
      <c r="F37" s="320"/>
      <c r="G37" s="320">
        <f>IF((E37*F37)=0,"",IF(OR(ISBLANK(E37),ISBLANK(E37)),"",E37*F37))</f>
      </c>
      <c r="H37" s="193"/>
    </row>
    <row r="38" spans="1:8" ht="12.75" customHeight="1">
      <c r="A38" s="313"/>
      <c r="B38" s="314"/>
      <c r="C38" s="322"/>
      <c r="D38" s="323"/>
      <c r="E38" s="318"/>
      <c r="F38" s="318"/>
      <c r="G38" s="318"/>
      <c r="H38" s="193"/>
    </row>
    <row r="39" spans="1:8" ht="30" customHeight="1">
      <c r="A39" s="313" t="s">
        <v>118</v>
      </c>
      <c r="B39" s="314">
        <v>10</v>
      </c>
      <c r="C39" s="324" t="s">
        <v>220</v>
      </c>
      <c r="D39" s="316"/>
      <c r="E39" s="317"/>
      <c r="F39" s="318"/>
      <c r="G39" s="318"/>
      <c r="H39" s="193"/>
    </row>
    <row r="40" spans="1:8" ht="96" customHeight="1">
      <c r="A40" s="313"/>
      <c r="B40" s="314"/>
      <c r="C40" s="311" t="s">
        <v>221</v>
      </c>
      <c r="D40" s="319" t="s">
        <v>132</v>
      </c>
      <c r="E40" s="320">
        <v>10</v>
      </c>
      <c r="F40" s="320"/>
      <c r="G40" s="320">
        <f>IF((E40*F40)=0,"",IF(OR(ISBLANK(E40),ISBLANK(E40)),"",E40*F40))</f>
      </c>
      <c r="H40" s="193"/>
    </row>
    <row r="41" spans="1:8" ht="12.75" customHeight="1">
      <c r="A41" s="313"/>
      <c r="B41" s="314"/>
      <c r="C41" s="312"/>
      <c r="D41" s="323"/>
      <c r="E41" s="318"/>
      <c r="F41" s="318"/>
      <c r="G41" s="318"/>
      <c r="H41" s="193"/>
    </row>
    <row r="42" spans="1:8" ht="31.5" customHeight="1">
      <c r="A42" s="313" t="s">
        <v>118</v>
      </c>
      <c r="B42" s="314">
        <v>11</v>
      </c>
      <c r="C42" s="324" t="s">
        <v>234</v>
      </c>
      <c r="D42" s="316"/>
      <c r="E42" s="317"/>
      <c r="F42" s="318"/>
      <c r="G42" s="318"/>
      <c r="H42" s="193"/>
    </row>
    <row r="43" spans="1:8" ht="80.25" customHeight="1">
      <c r="A43" s="313"/>
      <c r="B43" s="314"/>
      <c r="C43" s="311" t="s">
        <v>312</v>
      </c>
      <c r="D43" s="319" t="s">
        <v>200</v>
      </c>
      <c r="E43" s="320">
        <v>20</v>
      </c>
      <c r="F43" s="320"/>
      <c r="G43" s="320">
        <f>IF((E43*F43)=0,"",IF(OR(ISBLANK(E43),ISBLANK(E43)),"",E43*F43))</f>
      </c>
      <c r="H43" s="193"/>
    </row>
    <row r="44" spans="1:8" ht="12.75" customHeight="1">
      <c r="A44" s="313"/>
      <c r="B44" s="314"/>
      <c r="C44" s="312"/>
      <c r="D44" s="323"/>
      <c r="E44" s="318"/>
      <c r="F44" s="318"/>
      <c r="G44" s="318"/>
      <c r="H44" s="193"/>
    </row>
    <row r="45" spans="1:8" ht="12.75" customHeight="1">
      <c r="A45" s="313" t="s">
        <v>118</v>
      </c>
      <c r="B45" s="314">
        <v>12</v>
      </c>
      <c r="C45" s="324" t="s">
        <v>201</v>
      </c>
      <c r="D45" s="316"/>
      <c r="E45" s="317"/>
      <c r="F45" s="318"/>
      <c r="G45" s="318"/>
      <c r="H45" s="193"/>
    </row>
    <row r="46" spans="1:8" ht="98.25" customHeight="1">
      <c r="A46" s="313"/>
      <c r="B46" s="314"/>
      <c r="C46" s="311" t="s">
        <v>293</v>
      </c>
      <c r="D46" s="319" t="s">
        <v>196</v>
      </c>
      <c r="E46" s="320">
        <v>1</v>
      </c>
      <c r="F46" s="320"/>
      <c r="G46" s="320">
        <f>IF((E46*F46)=0,"",IF(OR(ISBLANK(E46),ISBLANK(E46)),"",E46*F46))</f>
      </c>
      <c r="H46" s="193"/>
    </row>
    <row r="47" spans="1:8" ht="12.75" customHeight="1">
      <c r="A47" s="313"/>
      <c r="B47" s="314"/>
      <c r="C47" s="334"/>
      <c r="D47" s="335"/>
      <c r="E47" s="336"/>
      <c r="F47" s="337"/>
      <c r="G47" s="318"/>
      <c r="H47" s="193"/>
    </row>
    <row r="48" spans="1:8" s="210" customFormat="1" ht="21.75" customHeight="1" thickBot="1">
      <c r="A48" s="206"/>
      <c r="B48" s="206"/>
      <c r="C48" s="211" t="str">
        <f>"UKUPNO "&amp;C1</f>
        <v>UKUPNO PRIPREMNI RADOVI</v>
      </c>
      <c r="D48" s="212"/>
      <c r="E48" s="212"/>
      <c r="F48" s="338"/>
      <c r="G48" s="218">
        <f>IF((SUM(G4:G47)=0),"",SUM(G6:G47))</f>
      </c>
      <c r="H48" s="209"/>
    </row>
    <row r="49" ht="67.5" customHeight="1"/>
    <row r="50" ht="67.5" customHeight="1"/>
  </sheetData>
  <sheetProtection selectLockedCells="1" selectUnlockedCells="1"/>
  <mergeCells count="2">
    <mergeCell ref="H6:H7"/>
    <mergeCell ref="C7:D7"/>
  </mergeCells>
  <dataValidations count="1">
    <dataValidation type="list" operator="equal" allowBlank="1" showErrorMessage="1" sqref="H6">
      <formula1>NA()</formula1>
    </dataValidation>
  </dataValidations>
  <printOptions/>
  <pageMargins left="0.7874015748031497" right="0.5905511811023623" top="0.7874015748031497" bottom="0.5511811023622047" header="0.5118110236220472" footer="0.5118110236220472"/>
  <pageSetup horizontalDpi="300" verticalDpi="300" orientation="portrait" paperSize="9" r:id="rId1"/>
  <rowBreaks count="3" manualBreakCount="3">
    <brk id="16" max="6" man="1"/>
    <brk id="29" max="6" man="1"/>
    <brk id="41" max="6" man="1"/>
  </rowBreaks>
</worksheet>
</file>

<file path=xl/worksheets/sheet4.xml><?xml version="1.0" encoding="utf-8"?>
<worksheet xmlns="http://schemas.openxmlformats.org/spreadsheetml/2006/main" xmlns:r="http://schemas.openxmlformats.org/officeDocument/2006/relationships">
  <sheetPr>
    <tabColor rgb="FFFFFF00"/>
  </sheetPr>
  <dimension ref="A1:H15"/>
  <sheetViews>
    <sheetView showGridLines="0" showZeros="0" tabSelected="1" view="pageBreakPreview" zoomScale="130" zoomScaleNormal="130" zoomScaleSheetLayoutView="130" zoomScalePageLayoutView="0" workbookViewId="0" topLeftCell="A1">
      <selection activeCell="C30" sqref="C30"/>
    </sheetView>
  </sheetViews>
  <sheetFormatPr defaultColWidth="8.7109375" defaultRowHeight="10.5"/>
  <cols>
    <col min="1" max="1" width="4.140625" style="177" customWidth="1"/>
    <col min="2" max="2" width="4.140625" style="170" customWidth="1"/>
    <col min="3" max="3" width="38.8515625" style="178" customWidth="1"/>
    <col min="4" max="4" width="8.421875" style="230" customWidth="1"/>
    <col min="5" max="5" width="11.00390625" style="224" customWidth="1"/>
    <col min="6" max="6" width="13.8515625" style="179" customWidth="1"/>
    <col min="7" max="7" width="13.8515625" style="180" customWidth="1"/>
    <col min="8" max="8" width="38.8515625" style="225" customWidth="1"/>
    <col min="9" max="16384" width="8.7109375" style="226" customWidth="1"/>
  </cols>
  <sheetData>
    <row r="1" spans="1:8" s="248" customFormat="1" ht="15" thickBot="1" thickTop="1">
      <c r="A1" s="281" t="s">
        <v>264</v>
      </c>
      <c r="B1" s="181"/>
      <c r="C1" s="181" t="s">
        <v>40</v>
      </c>
      <c r="D1" s="240"/>
      <c r="E1" s="240"/>
      <c r="F1" s="182"/>
      <c r="G1" s="183"/>
      <c r="H1" s="247"/>
    </row>
    <row r="2" spans="1:7" ht="13.5" thickTop="1">
      <c r="A2" s="169"/>
      <c r="C2" s="171"/>
      <c r="D2" s="223"/>
      <c r="E2" s="223"/>
      <c r="F2" s="169"/>
      <c r="G2" s="172"/>
    </row>
    <row r="3" spans="1:7" s="175" customFormat="1" ht="12.75">
      <c r="A3" s="173"/>
      <c r="B3" s="173"/>
      <c r="C3" s="167" t="s">
        <v>188</v>
      </c>
      <c r="D3" s="232" t="s">
        <v>121</v>
      </c>
      <c r="E3" s="233" t="s">
        <v>122</v>
      </c>
      <c r="F3" s="168" t="s">
        <v>123</v>
      </c>
      <c r="G3" s="168" t="s">
        <v>124</v>
      </c>
    </row>
    <row r="4" spans="1:7" ht="12.75">
      <c r="A4" s="169"/>
      <c r="C4" s="171"/>
      <c r="D4" s="223"/>
      <c r="E4" s="251"/>
      <c r="F4" s="241"/>
      <c r="G4" s="241"/>
    </row>
    <row r="5" spans="1:8" ht="12.75" customHeight="1">
      <c r="A5" s="169"/>
      <c r="C5" s="229"/>
      <c r="D5" s="228"/>
      <c r="E5" s="234"/>
      <c r="F5" s="234"/>
      <c r="G5" s="234"/>
      <c r="H5" s="310"/>
    </row>
    <row r="6" spans="1:8" ht="12.75">
      <c r="A6" s="169" t="str">
        <f>IF((ISNUMBER(B6)),$A$1,"")</f>
        <v>2.</v>
      </c>
      <c r="B6" s="170">
        <v>1</v>
      </c>
      <c r="C6" s="176" t="s">
        <v>304</v>
      </c>
      <c r="D6" s="227"/>
      <c r="E6" s="234"/>
      <c r="F6" s="234"/>
      <c r="G6" s="234"/>
      <c r="H6" s="497"/>
    </row>
    <row r="7" spans="1:8" ht="233.25" customHeight="1">
      <c r="A7" s="169">
        <f>IF((ISNUMBER(B7)),$A$1,"")</f>
      </c>
      <c r="B7" s="170">
        <f>IF(AND(ISTEXT(C7),ISBLANK(#REF!),ISTEXT(B6)),COUNT($B$1:B6)+1,"")</f>
      </c>
      <c r="C7" s="344" t="s">
        <v>305</v>
      </c>
      <c r="D7" s="228"/>
      <c r="E7" s="234"/>
      <c r="F7" s="288"/>
      <c r="G7" s="234">
        <f>SUM(E7*F7)</f>
        <v>0</v>
      </c>
      <c r="H7" s="497"/>
    </row>
    <row r="8" spans="1:8" ht="19.5" customHeight="1">
      <c r="A8" s="169"/>
      <c r="C8" s="250"/>
      <c r="D8" s="236" t="s">
        <v>187</v>
      </c>
      <c r="E8" s="237">
        <v>15</v>
      </c>
      <c r="F8" s="289"/>
      <c r="G8" s="237">
        <f>SUM(E8*F8)</f>
        <v>0</v>
      </c>
      <c r="H8" s="497"/>
    </row>
    <row r="9" spans="1:8" ht="12.75">
      <c r="A9" s="169"/>
      <c r="C9" s="242"/>
      <c r="D9" s="228"/>
      <c r="E9" s="234"/>
      <c r="F9" s="288"/>
      <c r="G9" s="234"/>
      <c r="H9" s="310"/>
    </row>
    <row r="10" spans="1:8" ht="12.75">
      <c r="A10" s="169" t="str">
        <f>IF((ISNUMBER(B10)),$A$1,"")</f>
        <v>2.</v>
      </c>
      <c r="B10" s="170">
        <v>2</v>
      </c>
      <c r="C10" s="176" t="s">
        <v>270</v>
      </c>
      <c r="D10" s="227"/>
      <c r="E10" s="234"/>
      <c r="F10" s="234"/>
      <c r="G10" s="234"/>
      <c r="H10" s="497"/>
    </row>
    <row r="11" spans="1:8" ht="131.25" customHeight="1">
      <c r="A11" s="169">
        <f>IF((ISNUMBER(B11)),$A$1,"")</f>
      </c>
      <c r="B11" s="170">
        <f>IF(AND(ISTEXT(C11),ISBLANK(#REF!),ISTEXT(B10)),COUNT($B$1:B10)+1,"")</f>
      </c>
      <c r="C11" s="344" t="s">
        <v>313</v>
      </c>
      <c r="D11" s="228"/>
      <c r="E11" s="234"/>
      <c r="F11" s="288"/>
      <c r="G11" s="234">
        <f>SUM(E11*F11)</f>
        <v>0</v>
      </c>
      <c r="H11" s="497"/>
    </row>
    <row r="12" spans="1:8" ht="16.5" customHeight="1">
      <c r="A12" s="169"/>
      <c r="C12" s="250"/>
      <c r="D12" s="236" t="s">
        <v>196</v>
      </c>
      <c r="E12" s="237">
        <v>1</v>
      </c>
      <c r="F12" s="289"/>
      <c r="G12" s="237">
        <f>SUM(E12*F12)</f>
        <v>0</v>
      </c>
      <c r="H12" s="497"/>
    </row>
    <row r="13" spans="1:8" ht="12.75">
      <c r="A13" s="169"/>
      <c r="C13" s="242"/>
      <c r="D13" s="228"/>
      <c r="E13" s="374"/>
      <c r="F13" s="375"/>
      <c r="G13" s="234"/>
      <c r="H13" s="345"/>
    </row>
    <row r="14" spans="1:8" s="244" customFormat="1" ht="14.25" thickBot="1">
      <c r="A14" s="245"/>
      <c r="B14" s="245"/>
      <c r="C14" s="246" t="str">
        <f>"UKUPNO "&amp;C1</f>
        <v>UKUPNO ZIDARSKI RADOVI</v>
      </c>
      <c r="D14" s="249"/>
      <c r="E14" s="249"/>
      <c r="F14" s="376"/>
      <c r="G14" s="235">
        <f>SUM(G5:G12)</f>
        <v>0</v>
      </c>
      <c r="H14" s="243"/>
    </row>
    <row r="15" spans="6:7" ht="12.75">
      <c r="F15" s="224"/>
      <c r="G15" s="290"/>
    </row>
  </sheetData>
  <sheetProtection selectLockedCells="1" selectUnlockedCells="1"/>
  <mergeCells count="2">
    <mergeCell ref="H6:H8"/>
    <mergeCell ref="H10:H12"/>
  </mergeCells>
  <dataValidations count="1">
    <dataValidation type="list" operator="equal" allowBlank="1" showErrorMessage="1" sqref="H6 H10">
      <formula1>NA()</formula1>
    </dataValidation>
  </dataValidations>
  <printOptions/>
  <pageMargins left="0.7874015748031497" right="0.5905511811023623" top="0.7874015748031497" bottom="0.787401574803149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rgb="FFFFFF00"/>
  </sheetPr>
  <dimension ref="A1:H10"/>
  <sheetViews>
    <sheetView showGridLines="0" showZeros="0" tabSelected="1" view="pageBreakPreview" zoomScale="130" zoomScaleNormal="130" zoomScaleSheetLayoutView="130" zoomScalePageLayoutView="0" workbookViewId="0" topLeftCell="A1">
      <selection activeCell="C30" sqref="C30"/>
    </sheetView>
  </sheetViews>
  <sheetFormatPr defaultColWidth="8.7109375" defaultRowHeight="10.5"/>
  <cols>
    <col min="1" max="1" width="4.140625" style="197" customWidth="1"/>
    <col min="2" max="2" width="4.140625" style="144" customWidth="1"/>
    <col min="3" max="3" width="38.8515625" style="198" customWidth="1"/>
    <col min="4" max="4" width="8.421875" style="258" customWidth="1"/>
    <col min="5" max="5" width="11.00390625" style="259" customWidth="1"/>
    <col min="6" max="6" width="13.8515625" style="200" customWidth="1"/>
    <col min="7" max="7" width="13.8515625" style="201" customWidth="1"/>
    <col min="8" max="8" width="38.8515625" style="202" customWidth="1"/>
    <col min="9" max="16384" width="8.7109375" style="203" customWidth="1"/>
  </cols>
  <sheetData>
    <row r="1" spans="1:8" s="205" customFormat="1" ht="15" thickBot="1" thickTop="1">
      <c r="A1" s="270" t="s">
        <v>265</v>
      </c>
      <c r="B1" s="164"/>
      <c r="C1" s="164" t="s">
        <v>101</v>
      </c>
      <c r="D1" s="263"/>
      <c r="E1" s="263"/>
      <c r="F1" s="271"/>
      <c r="G1" s="272"/>
      <c r="H1" s="204"/>
    </row>
    <row r="2" spans="1:7" ht="13.5" thickTop="1">
      <c r="A2" s="148"/>
      <c r="C2" s="149"/>
      <c r="D2" s="252"/>
      <c r="E2" s="252"/>
      <c r="F2" s="148"/>
      <c r="G2" s="150"/>
    </row>
    <row r="3" spans="1:7" s="196" customFormat="1" ht="12.75">
      <c r="A3" s="151"/>
      <c r="B3" s="151"/>
      <c r="C3" s="167" t="s">
        <v>188</v>
      </c>
      <c r="D3" s="232" t="s">
        <v>121</v>
      </c>
      <c r="E3" s="233" t="s">
        <v>122</v>
      </c>
      <c r="F3" s="168" t="s">
        <v>123</v>
      </c>
      <c r="G3" s="168" t="s">
        <v>124</v>
      </c>
    </row>
    <row r="4" spans="1:7" ht="12.75">
      <c r="A4" s="148"/>
      <c r="C4" s="149"/>
      <c r="D4" s="252"/>
      <c r="E4" s="266"/>
      <c r="F4" s="273"/>
      <c r="G4" s="273"/>
    </row>
    <row r="5" spans="1:8" ht="12.75">
      <c r="A5" s="148">
        <f>IF((ISNUMBER(B5)),$A$1,"")</f>
      </c>
      <c r="B5" s="144">
        <f>IF(AND(ISTEXT(C5),ISBLANK(D5),ISTEXT(#REF!)),COUNT($B$1:B4)+1,"")</f>
      </c>
      <c r="C5" s="147"/>
      <c r="D5" s="153"/>
      <c r="E5" s="159"/>
      <c r="F5" s="159"/>
      <c r="G5" s="159"/>
      <c r="H5" s="149"/>
    </row>
    <row r="6" spans="1:8" ht="12.75">
      <c r="A6" s="148" t="str">
        <f>IF((ISNUMBER(B6)),$A$1,"")</f>
        <v>3.</v>
      </c>
      <c r="B6" s="144">
        <f>IF(AND(ISTEXT(C6),ISBLANK(D6),ISTEXT(B5)),COUNT($B$1:B5)+1,"")</f>
        <v>1</v>
      </c>
      <c r="C6" s="145" t="s">
        <v>263</v>
      </c>
      <c r="D6" s="257"/>
      <c r="E6" s="159"/>
      <c r="F6" s="159"/>
      <c r="G6" s="159"/>
      <c r="H6" s="149"/>
    </row>
    <row r="7" spans="1:8" ht="117">
      <c r="A7" s="148">
        <f>IF((ISNUMBER(B7)),$A$1,"")</f>
      </c>
      <c r="B7" s="144">
        <f>IF(AND(ISTEXT(C7),ISBLANK(D7),ISTEXT(B6)),COUNT($B$1:B6)+1,"")</f>
      </c>
      <c r="C7" s="186" t="s">
        <v>306</v>
      </c>
      <c r="D7" s="219" t="s">
        <v>189</v>
      </c>
      <c r="E7" s="162">
        <v>12</v>
      </c>
      <c r="F7" s="269"/>
      <c r="G7" s="162">
        <f>SUM(E7*F7)</f>
        <v>0</v>
      </c>
      <c r="H7" s="149"/>
    </row>
    <row r="8" spans="1:8" ht="12.75">
      <c r="A8" s="148">
        <f>IF((ISNUMBER(B8)),$A$1,"")</f>
      </c>
      <c r="B8" s="144">
        <f>IF(AND(ISTEXT(C8),ISBLANK(D8),ISTEXT(B7)),COUNT($B$1:B7)+1,"")</f>
      </c>
      <c r="C8" s="147"/>
      <c r="D8" s="348"/>
      <c r="E8" s="349"/>
      <c r="F8" s="364"/>
      <c r="G8" s="159"/>
      <c r="H8" s="149"/>
    </row>
    <row r="9" spans="1:8" ht="12" customHeight="1">
      <c r="A9" s="148"/>
      <c r="C9" s="146"/>
      <c r="D9" s="153"/>
      <c r="E9" s="154"/>
      <c r="F9" s="365"/>
      <c r="G9" s="159"/>
      <c r="H9" s="149"/>
    </row>
    <row r="10" spans="1:8" s="205" customFormat="1" ht="14.25" thickBot="1">
      <c r="A10" s="206"/>
      <c r="B10" s="206"/>
      <c r="C10" s="211" t="str">
        <f>"UKUPNO "&amp;C1</f>
        <v>UKUPNO LIMARSKI RADOVI</v>
      </c>
      <c r="D10" s="265"/>
      <c r="E10" s="265"/>
      <c r="F10" s="366"/>
      <c r="G10" s="291">
        <f>SUM(G5:G9)</f>
        <v>0</v>
      </c>
      <c r="H10" s="204"/>
    </row>
  </sheetData>
  <sheetProtection selectLockedCells="1" selectUnlockedCells="1"/>
  <dataValidations count="1">
    <dataValidation type="list" operator="equal" allowBlank="1" showErrorMessage="1" sqref="H6">
      <formula1>NA()</formula1>
    </dataValidation>
  </dataValidations>
  <printOptions/>
  <pageMargins left="0.7874015748031497" right="0.5905511811023623" top="0.7874015748031497" bottom="0.7874015748031497"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rgb="FFFFFF00"/>
  </sheetPr>
  <dimension ref="A1:H25"/>
  <sheetViews>
    <sheetView showGridLines="0" showZeros="0" tabSelected="1" view="pageBreakPreview" zoomScale="130" zoomScaleNormal="130" zoomScaleSheetLayoutView="130" zoomScalePageLayoutView="0" workbookViewId="0" topLeftCell="A17">
      <selection activeCell="C30" sqref="C30"/>
    </sheetView>
  </sheetViews>
  <sheetFormatPr defaultColWidth="8.7109375" defaultRowHeight="10.5"/>
  <cols>
    <col min="1" max="1" width="4.140625" style="256" customWidth="1"/>
    <col min="2" max="2" width="4.140625" style="253" customWidth="1"/>
    <col min="3" max="3" width="38.8515625" style="198" customWidth="1"/>
    <col min="4" max="4" width="8.421875" style="258" customWidth="1"/>
    <col min="5" max="5" width="11.00390625" style="259" customWidth="1"/>
    <col min="6" max="6" width="13.8515625" style="259" customWidth="1"/>
    <col min="7" max="7" width="13.8515625" style="260" customWidth="1"/>
    <col min="8" max="8" width="38.8515625" style="202" customWidth="1"/>
    <col min="9" max="16384" width="8.7109375" style="203" customWidth="1"/>
  </cols>
  <sheetData>
    <row r="1" spans="1:8" s="205" customFormat="1" ht="15" thickBot="1" thickTop="1">
      <c r="A1" s="261" t="s">
        <v>266</v>
      </c>
      <c r="B1" s="262"/>
      <c r="C1" s="164" t="s">
        <v>190</v>
      </c>
      <c r="D1" s="263"/>
      <c r="E1" s="263"/>
      <c r="F1" s="263"/>
      <c r="G1" s="264"/>
      <c r="H1" s="204"/>
    </row>
    <row r="2" spans="1:7" ht="13.5" thickTop="1">
      <c r="A2" s="252"/>
      <c r="C2" s="149"/>
      <c r="D2" s="252"/>
      <c r="E2" s="252"/>
      <c r="F2" s="252"/>
      <c r="G2" s="257"/>
    </row>
    <row r="3" spans="1:7" s="196" customFormat="1" ht="12.75">
      <c r="A3" s="254"/>
      <c r="B3" s="254"/>
      <c r="C3" s="167" t="s">
        <v>188</v>
      </c>
      <c r="D3" s="232" t="s">
        <v>121</v>
      </c>
      <c r="E3" s="233" t="s">
        <v>122</v>
      </c>
      <c r="F3" s="168" t="s">
        <v>123</v>
      </c>
      <c r="G3" s="168" t="s">
        <v>124</v>
      </c>
    </row>
    <row r="4" spans="1:7" ht="12.75">
      <c r="A4" s="252"/>
      <c r="C4" s="149"/>
      <c r="D4" s="252"/>
      <c r="E4" s="266"/>
      <c r="F4" s="266"/>
      <c r="G4" s="266"/>
    </row>
    <row r="5" spans="1:7" ht="288.75" customHeight="1">
      <c r="A5" s="252"/>
      <c r="C5" s="149" t="s">
        <v>291</v>
      </c>
      <c r="D5" s="252"/>
      <c r="E5" s="267"/>
      <c r="F5" s="267"/>
      <c r="G5" s="267"/>
    </row>
    <row r="6" spans="1:8" ht="12.75">
      <c r="A6" s="252"/>
      <c r="C6" s="147"/>
      <c r="D6" s="153"/>
      <c r="E6" s="159"/>
      <c r="F6" s="159"/>
      <c r="G6" s="159"/>
      <c r="H6" s="149"/>
    </row>
    <row r="7" spans="1:8" ht="25.5" hidden="1">
      <c r="A7" s="252" t="str">
        <f>IF((ISNUMBER(B7)),$A$1,"")</f>
        <v>4.</v>
      </c>
      <c r="B7" s="253">
        <v>2</v>
      </c>
      <c r="C7" s="145" t="s">
        <v>131</v>
      </c>
      <c r="D7" s="153"/>
      <c r="E7" s="159"/>
      <c r="F7" s="159"/>
      <c r="G7" s="159"/>
      <c r="H7" s="149"/>
    </row>
    <row r="8" spans="1:8" ht="156" hidden="1">
      <c r="A8" s="252">
        <f>IF((ISNUMBER(B8)),$A$1,"")</f>
      </c>
      <c r="C8" s="146" t="s">
        <v>130</v>
      </c>
      <c r="D8" s="153" t="s">
        <v>125</v>
      </c>
      <c r="E8" s="159">
        <v>37.59</v>
      </c>
      <c r="F8" s="159"/>
      <c r="G8" s="159"/>
      <c r="H8" s="149"/>
    </row>
    <row r="9" spans="1:8" ht="25.5">
      <c r="A9" s="252" t="str">
        <f>IF((ISNUMBER(B9)),$A$1,"")</f>
        <v>4.</v>
      </c>
      <c r="B9" s="253">
        <v>1</v>
      </c>
      <c r="C9" s="145" t="s">
        <v>194</v>
      </c>
      <c r="D9" s="257"/>
      <c r="E9" s="159"/>
      <c r="F9" s="159"/>
      <c r="G9" s="159"/>
      <c r="H9" s="494"/>
    </row>
    <row r="10" spans="1:8" ht="210" customHeight="1">
      <c r="A10" s="252"/>
      <c r="C10" s="186" t="s">
        <v>262</v>
      </c>
      <c r="D10" s="219" t="s">
        <v>187</v>
      </c>
      <c r="E10" s="162">
        <v>6</v>
      </c>
      <c r="F10" s="269"/>
      <c r="G10" s="162">
        <f>SUM(E10*F10)</f>
        <v>0</v>
      </c>
      <c r="H10" s="494"/>
    </row>
    <row r="11" spans="1:8" ht="22.5" customHeight="1">
      <c r="A11" s="252"/>
      <c r="C11" s="146"/>
      <c r="D11" s="153"/>
      <c r="E11" s="159"/>
      <c r="F11" s="268"/>
      <c r="G11" s="159"/>
      <c r="H11" s="149"/>
    </row>
    <row r="12" spans="1:8" ht="33" customHeight="1">
      <c r="A12" s="252" t="str">
        <f>IF((ISNUMBER(B12)),$A$1,"")</f>
        <v>4.</v>
      </c>
      <c r="B12" s="253">
        <v>2</v>
      </c>
      <c r="C12" s="145" t="s">
        <v>261</v>
      </c>
      <c r="D12" s="257"/>
      <c r="E12" s="159"/>
      <c r="F12" s="159"/>
      <c r="G12" s="159"/>
      <c r="H12" s="149"/>
    </row>
    <row r="13" spans="1:8" ht="222.75">
      <c r="A13" s="252"/>
      <c r="C13" s="186" t="s">
        <v>314</v>
      </c>
      <c r="D13" s="219" t="s">
        <v>187</v>
      </c>
      <c r="E13" s="162">
        <v>20.05</v>
      </c>
      <c r="F13" s="269"/>
      <c r="G13" s="162">
        <f>SUM(E13*F13)</f>
        <v>0</v>
      </c>
      <c r="H13" s="149"/>
    </row>
    <row r="14" spans="1:8" ht="12.75">
      <c r="A14" s="252"/>
      <c r="C14" s="146"/>
      <c r="D14" s="153"/>
      <c r="E14" s="159"/>
      <c r="F14" s="268"/>
      <c r="G14" s="159"/>
      <c r="H14" s="149"/>
    </row>
    <row r="15" spans="1:8" ht="12.75">
      <c r="A15" s="252" t="str">
        <f>IF((ISNUMBER(B15)),$A$1,"")</f>
        <v>4.</v>
      </c>
      <c r="B15" s="253">
        <v>3</v>
      </c>
      <c r="C15" s="145" t="s">
        <v>223</v>
      </c>
      <c r="D15" s="257"/>
      <c r="E15" s="159"/>
      <c r="F15" s="159"/>
      <c r="G15" s="159"/>
      <c r="H15" s="149"/>
    </row>
    <row r="16" spans="1:8" ht="63.75" customHeight="1">
      <c r="A16" s="252"/>
      <c r="C16" s="186" t="s">
        <v>307</v>
      </c>
      <c r="D16" s="219" t="s">
        <v>191</v>
      </c>
      <c r="E16" s="162">
        <v>0.75</v>
      </c>
      <c r="F16" s="269"/>
      <c r="G16" s="162">
        <f>SUM(E16*F16)</f>
        <v>0</v>
      </c>
      <c r="H16" s="149"/>
    </row>
    <row r="17" spans="1:8" ht="12.75">
      <c r="A17" s="252"/>
      <c r="C17" s="207"/>
      <c r="D17" s="153"/>
      <c r="E17" s="159"/>
      <c r="F17" s="268"/>
      <c r="G17" s="159"/>
      <c r="H17" s="149"/>
    </row>
    <row r="18" spans="1:8" ht="12.75">
      <c r="A18" s="252" t="str">
        <f>IF((ISNUMBER(B18)),$A$1,"")</f>
        <v>4.</v>
      </c>
      <c r="B18" s="253">
        <v>4</v>
      </c>
      <c r="C18" s="145" t="s">
        <v>223</v>
      </c>
      <c r="D18" s="257"/>
      <c r="E18" s="159"/>
      <c r="F18" s="159"/>
      <c r="G18" s="159"/>
      <c r="H18" s="149"/>
    </row>
    <row r="19" spans="1:8" ht="129.75" customHeight="1">
      <c r="A19" s="252"/>
      <c r="C19" s="186" t="s">
        <v>308</v>
      </c>
      <c r="D19" s="219" t="s">
        <v>187</v>
      </c>
      <c r="E19" s="162">
        <v>210</v>
      </c>
      <c r="F19" s="269"/>
      <c r="G19" s="162">
        <f>SUM(E19*F19)</f>
        <v>0</v>
      </c>
      <c r="H19" s="149"/>
    </row>
    <row r="20" spans="1:8" ht="12.75">
      <c r="A20" s="252"/>
      <c r="C20" s="207"/>
      <c r="D20" s="153"/>
      <c r="E20" s="159"/>
      <c r="F20" s="268"/>
      <c r="G20" s="159"/>
      <c r="H20" s="149"/>
    </row>
    <row r="21" spans="1:8" ht="12.75">
      <c r="A21" s="252" t="str">
        <f>IF((ISNUMBER(B21)),$A$1,"")</f>
        <v>4.</v>
      </c>
      <c r="B21" s="253">
        <v>5</v>
      </c>
      <c r="C21" s="145" t="s">
        <v>222</v>
      </c>
      <c r="D21" s="257"/>
      <c r="E21" s="159"/>
      <c r="F21" s="159"/>
      <c r="G21" s="159"/>
      <c r="H21" s="149"/>
    </row>
    <row r="22" spans="1:8" ht="126.75" customHeight="1">
      <c r="A22" s="252">
        <f>IF((ISNUMBER(B22)),$A$1,"")</f>
      </c>
      <c r="B22" s="253" t="s">
        <v>192</v>
      </c>
      <c r="C22" s="186" t="s">
        <v>309</v>
      </c>
      <c r="D22" s="219" t="s">
        <v>187</v>
      </c>
      <c r="E22" s="162">
        <v>160</v>
      </c>
      <c r="F22" s="269"/>
      <c r="G22" s="162">
        <f>SUM(E22*F22)</f>
        <v>0</v>
      </c>
      <c r="H22" s="149"/>
    </row>
    <row r="23" spans="1:8" ht="13.5" customHeight="1">
      <c r="A23" s="252">
        <f>IF((ISNUMBER(B23)),$A$1,"")</f>
      </c>
      <c r="B23" s="253" t="s">
        <v>193</v>
      </c>
      <c r="C23" s="220" t="s">
        <v>276</v>
      </c>
      <c r="D23" s="219" t="s">
        <v>189</v>
      </c>
      <c r="E23" s="162">
        <v>140</v>
      </c>
      <c r="F23" s="269"/>
      <c r="G23" s="162">
        <f>SUM(E23*F23)</f>
        <v>0</v>
      </c>
      <c r="H23" s="149"/>
    </row>
    <row r="24" spans="1:6" ht="6" customHeight="1">
      <c r="A24" s="252"/>
      <c r="C24" s="146"/>
      <c r="D24" s="348"/>
      <c r="E24" s="349"/>
      <c r="F24" s="350"/>
    </row>
    <row r="25" spans="1:7" ht="14.25" thickBot="1">
      <c r="A25" s="255"/>
      <c r="B25" s="255"/>
      <c r="C25" s="211" t="str">
        <f>"UKUPNO "&amp;C1</f>
        <v>UKUPNO PODOPOLAGAČKI RADOVI</v>
      </c>
      <c r="D25" s="265"/>
      <c r="E25" s="265"/>
      <c r="F25" s="351"/>
      <c r="G25" s="292">
        <f>SUM(G5:G23)</f>
        <v>0</v>
      </c>
    </row>
  </sheetData>
  <sheetProtection selectLockedCells="1" selectUnlockedCells="1"/>
  <mergeCells count="1">
    <mergeCell ref="H9:H10"/>
  </mergeCells>
  <dataValidations count="1">
    <dataValidation type="list" operator="equal" allowBlank="1" showErrorMessage="1" sqref="H21 H15 H9">
      <formula1>NA()</formula1>
    </dataValidation>
  </dataValidations>
  <printOptions/>
  <pageMargins left="0.7874015748031497" right="0.5905511811023623" top="0.7874015748031497" bottom="0.7874015748031497" header="0.5118110236220472" footer="0.5118110236220472"/>
  <pageSetup horizontalDpi="300" verticalDpi="300" orientation="portrait" paperSize="9" r:id="rId1"/>
  <rowBreaks count="3" manualBreakCount="3">
    <brk id="11" max="6" man="1"/>
    <brk id="14" max="6" man="1"/>
    <brk id="20" max="6" man="1"/>
  </rowBreaks>
</worksheet>
</file>

<file path=xl/worksheets/sheet7.xml><?xml version="1.0" encoding="utf-8"?>
<worksheet xmlns="http://schemas.openxmlformats.org/spreadsheetml/2006/main" xmlns:r="http://schemas.openxmlformats.org/officeDocument/2006/relationships">
  <sheetPr>
    <tabColor rgb="FFFFFF00"/>
  </sheetPr>
  <dimension ref="A1:H13"/>
  <sheetViews>
    <sheetView showGridLines="0" showZeros="0" tabSelected="1" view="pageBreakPreview" zoomScale="130" zoomScaleNormal="130" zoomScaleSheetLayoutView="130" zoomScalePageLayoutView="0" workbookViewId="0" topLeftCell="A1">
      <selection activeCell="C30" sqref="C30"/>
    </sheetView>
  </sheetViews>
  <sheetFormatPr defaultColWidth="8.7109375" defaultRowHeight="10.5"/>
  <cols>
    <col min="1" max="1" width="4.140625" style="135" customWidth="1"/>
    <col min="2" max="2" width="4.140625" style="131" customWidth="1"/>
    <col min="3" max="3" width="38.8515625" style="136" customWidth="1"/>
    <col min="4" max="4" width="8.421875" style="137" customWidth="1"/>
    <col min="5" max="5" width="11.00390625" style="128" customWidth="1"/>
    <col min="6" max="6" width="13.8515625" style="128" customWidth="1"/>
    <col min="7" max="7" width="13.8515625" style="138" customWidth="1"/>
    <col min="8" max="8" width="38.8515625" style="130" customWidth="1"/>
    <col min="9" max="16384" width="8.7109375" style="126" customWidth="1"/>
  </cols>
  <sheetData>
    <row r="1" spans="1:8" s="239" customFormat="1" ht="15" thickBot="1" thickTop="1">
      <c r="A1" s="281" t="s">
        <v>267</v>
      </c>
      <c r="B1" s="282"/>
      <c r="C1" s="283" t="s">
        <v>315</v>
      </c>
      <c r="D1" s="284"/>
      <c r="E1" s="284"/>
      <c r="F1" s="284"/>
      <c r="G1" s="285"/>
      <c r="H1" s="238"/>
    </row>
    <row r="2" spans="1:7" ht="13.5" thickTop="1">
      <c r="A2" s="169"/>
      <c r="B2" s="170"/>
      <c r="C2" s="178"/>
      <c r="D2" s="169"/>
      <c r="E2" s="169"/>
      <c r="F2" s="169"/>
      <c r="G2" s="172"/>
    </row>
    <row r="3" spans="1:7" s="133" customFormat="1" ht="12.75">
      <c r="A3" s="173"/>
      <c r="B3" s="173"/>
      <c r="C3" s="167" t="s">
        <v>188</v>
      </c>
      <c r="D3" s="232" t="s">
        <v>121</v>
      </c>
      <c r="E3" s="233" t="s">
        <v>122</v>
      </c>
      <c r="F3" s="168" t="s">
        <v>123</v>
      </c>
      <c r="G3" s="168" t="s">
        <v>124</v>
      </c>
    </row>
    <row r="4" spans="1:7" s="133" customFormat="1" ht="12.75">
      <c r="A4" s="173"/>
      <c r="B4" s="173"/>
      <c r="C4" s="189"/>
      <c r="D4" s="174"/>
      <c r="E4" s="275"/>
      <c r="F4" s="275"/>
      <c r="G4" s="275"/>
    </row>
    <row r="5" spans="1:8" ht="12.75">
      <c r="A5" s="127" t="str">
        <f>IF((ISNUMBER(B5)),$A$1,"")</f>
        <v>5.</v>
      </c>
      <c r="B5" s="131">
        <v>1</v>
      </c>
      <c r="C5" s="140" t="s">
        <v>316</v>
      </c>
      <c r="D5" s="142"/>
      <c r="E5" s="294"/>
      <c r="F5" s="294"/>
      <c r="G5" s="294"/>
      <c r="H5" s="129"/>
    </row>
    <row r="6" spans="1:8" ht="127.5" customHeight="1">
      <c r="A6" s="127">
        <f>IF((ISNUMBER(B6)),$A$1,"")</f>
      </c>
      <c r="C6" s="139" t="s">
        <v>317</v>
      </c>
      <c r="D6" s="142"/>
      <c r="E6" s="293"/>
      <c r="F6" s="294"/>
      <c r="G6" s="294">
        <f>SUM(E6*F6)</f>
        <v>0</v>
      </c>
      <c r="H6" s="129"/>
    </row>
    <row r="7" spans="1:8" ht="28.5" customHeight="1">
      <c r="A7" s="127">
        <f>IF((ISNUMBER(B7)),$A$1,"")</f>
      </c>
      <c r="B7" s="131">
        <f>IF(AND(ISTEXT(C7),ISBLANK(D7),ISTEXT(B5)),COUNT($B$1:B5)+1,"")</f>
      </c>
      <c r="C7" s="326" t="s">
        <v>208</v>
      </c>
      <c r="D7" s="327" t="s">
        <v>132</v>
      </c>
      <c r="E7" s="328">
        <v>1</v>
      </c>
      <c r="F7" s="325"/>
      <c r="G7" s="295">
        <f>SUM(E7*F7)</f>
        <v>0</v>
      </c>
      <c r="H7" s="129"/>
    </row>
    <row r="8" spans="1:8" ht="25.5">
      <c r="A8" s="127"/>
      <c r="C8" s="326" t="s">
        <v>207</v>
      </c>
      <c r="D8" s="327" t="s">
        <v>132</v>
      </c>
      <c r="E8" s="328">
        <v>6</v>
      </c>
      <c r="F8" s="325"/>
      <c r="G8" s="295">
        <f>SUM(E8*F8)</f>
        <v>0</v>
      </c>
      <c r="H8" s="129"/>
    </row>
    <row r="9" spans="1:8" ht="25.5">
      <c r="A9" s="127"/>
      <c r="C9" s="326" t="s">
        <v>206</v>
      </c>
      <c r="D9" s="327" t="s">
        <v>132</v>
      </c>
      <c r="E9" s="328">
        <v>2</v>
      </c>
      <c r="F9" s="325"/>
      <c r="G9" s="295">
        <f>SUM(E9*F9)</f>
        <v>0</v>
      </c>
      <c r="H9" s="129"/>
    </row>
    <row r="10" spans="1:8" ht="12.75">
      <c r="A10" s="127"/>
      <c r="C10" s="277"/>
      <c r="D10" s="278"/>
      <c r="E10" s="296"/>
      <c r="F10" s="297"/>
      <c r="G10" s="295"/>
      <c r="H10" s="129"/>
    </row>
    <row r="11" spans="1:8" ht="12.75">
      <c r="A11" s="127"/>
      <c r="C11" s="140"/>
      <c r="D11" s="367"/>
      <c r="E11" s="368"/>
      <c r="F11" s="369"/>
      <c r="G11" s="294"/>
      <c r="H11" s="129"/>
    </row>
    <row r="12" spans="1:8" ht="12.75">
      <c r="A12" s="127"/>
      <c r="C12" s="143"/>
      <c r="D12" s="134"/>
      <c r="E12" s="370"/>
      <c r="F12" s="371"/>
      <c r="G12" s="298"/>
      <c r="H12" s="129"/>
    </row>
    <row r="13" spans="1:8" s="192" customFormat="1" ht="14.25" thickBot="1">
      <c r="A13" s="190"/>
      <c r="B13" s="190"/>
      <c r="C13" s="274" t="str">
        <f>"UKUPNO "&amp;C1</f>
        <v>UKUPNO  UNUTARNJA VRATA</v>
      </c>
      <c r="D13" s="222"/>
      <c r="E13" s="372"/>
      <c r="F13" s="373"/>
      <c r="G13" s="231">
        <f>SUM(G5:G12)</f>
        <v>0</v>
      </c>
      <c r="H13" s="191"/>
    </row>
  </sheetData>
  <sheetProtection selectLockedCells="1" selectUnlockedCells="1"/>
  <printOptions/>
  <pageMargins left="0.7874015748031497" right="0.5905511811023623" top="0.7874015748031497" bottom="0.7874015748031497" header="0.5118110236220472" footer="0.511811023622047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tabColor rgb="FFFFFF00"/>
  </sheetPr>
  <dimension ref="A1:H25"/>
  <sheetViews>
    <sheetView showGridLines="0" showZeros="0" tabSelected="1" view="pageBreakPreview" zoomScale="130" zoomScaleNormal="130" zoomScaleSheetLayoutView="130" zoomScalePageLayoutView="0" workbookViewId="0" topLeftCell="A21">
      <selection activeCell="C30" sqref="C30"/>
    </sheetView>
  </sheetViews>
  <sheetFormatPr defaultColWidth="8.7109375" defaultRowHeight="10.5"/>
  <cols>
    <col min="1" max="1" width="4.140625" style="135" customWidth="1"/>
    <col min="2" max="2" width="4.140625" style="131" customWidth="1"/>
    <col min="3" max="3" width="38.8515625" style="136" customWidth="1"/>
    <col min="4" max="4" width="8.421875" style="137" customWidth="1"/>
    <col min="5" max="5" width="11.00390625" style="128" customWidth="1"/>
    <col min="6" max="6" width="13.8515625" style="128" customWidth="1"/>
    <col min="7" max="7" width="13.8515625" style="138" customWidth="1"/>
    <col min="8" max="8" width="38.8515625" style="130" customWidth="1"/>
    <col min="9" max="16384" width="8.7109375" style="126" customWidth="1"/>
  </cols>
  <sheetData>
    <row r="1" spans="1:8" s="239" customFormat="1" ht="15" thickBot="1" thickTop="1">
      <c r="A1" s="281" t="s">
        <v>126</v>
      </c>
      <c r="B1" s="282"/>
      <c r="C1" s="283" t="s">
        <v>133</v>
      </c>
      <c r="D1" s="284"/>
      <c r="E1" s="284"/>
      <c r="F1" s="284"/>
      <c r="G1" s="285"/>
      <c r="H1" s="238"/>
    </row>
    <row r="2" spans="1:7" ht="13.5" thickTop="1">
      <c r="A2" s="169"/>
      <c r="B2" s="170"/>
      <c r="C2" s="178"/>
      <c r="D2" s="169"/>
      <c r="E2" s="169"/>
      <c r="F2" s="169"/>
      <c r="G2" s="172"/>
    </row>
    <row r="3" spans="1:7" s="133" customFormat="1" ht="12.75">
      <c r="A3" s="173"/>
      <c r="B3" s="173"/>
      <c r="C3" s="167" t="s">
        <v>188</v>
      </c>
      <c r="D3" s="232" t="s">
        <v>121</v>
      </c>
      <c r="E3" s="233" t="s">
        <v>122</v>
      </c>
      <c r="F3" s="168" t="s">
        <v>123</v>
      </c>
      <c r="G3" s="168" t="s">
        <v>124</v>
      </c>
    </row>
    <row r="4" spans="1:7" s="133" customFormat="1" ht="12.75">
      <c r="A4" s="173"/>
      <c r="B4" s="173"/>
      <c r="C4" s="189"/>
      <c r="D4" s="174"/>
      <c r="E4" s="275"/>
      <c r="F4" s="275"/>
      <c r="G4" s="275"/>
    </row>
    <row r="5" spans="1:7" ht="37.5" customHeight="1">
      <c r="A5" s="127"/>
      <c r="C5" s="498" t="s">
        <v>203</v>
      </c>
      <c r="D5" s="499"/>
      <c r="E5" s="156"/>
      <c r="F5" s="156"/>
      <c r="G5" s="156"/>
    </row>
    <row r="6" spans="1:7" ht="409.5" customHeight="1">
      <c r="A6" s="127"/>
      <c r="C6" s="500" t="s">
        <v>257</v>
      </c>
      <c r="D6" s="501"/>
      <c r="E6" s="156"/>
      <c r="F6" s="156"/>
      <c r="G6" s="156"/>
    </row>
    <row r="7" spans="1:7" ht="179.25" customHeight="1">
      <c r="A7" s="127"/>
      <c r="C7" s="500"/>
      <c r="D7" s="501"/>
      <c r="E7" s="156"/>
      <c r="F7" s="156"/>
      <c r="G7" s="156"/>
    </row>
    <row r="8" spans="1:7" ht="62.25" customHeight="1">
      <c r="A8" s="127"/>
      <c r="C8" s="500" t="s">
        <v>204</v>
      </c>
      <c r="D8" s="501"/>
      <c r="E8" s="156"/>
      <c r="F8" s="156"/>
      <c r="G8" s="156"/>
    </row>
    <row r="9" spans="1:7" ht="30" customHeight="1">
      <c r="A9" s="127"/>
      <c r="C9" s="500" t="s">
        <v>205</v>
      </c>
      <c r="D9" s="501"/>
      <c r="E9" s="156"/>
      <c r="F9" s="156"/>
      <c r="G9" s="156"/>
    </row>
    <row r="10" spans="1:7" ht="98.25" customHeight="1">
      <c r="A10" s="127"/>
      <c r="C10" s="343" t="s">
        <v>318</v>
      </c>
      <c r="D10" s="343"/>
      <c r="E10" s="156"/>
      <c r="F10" s="156"/>
      <c r="G10" s="156"/>
    </row>
    <row r="11" spans="1:8" ht="25.5">
      <c r="A11" s="127" t="str">
        <f>IF((ISNUMBER(B11)),$A$1,"")</f>
        <v>6.</v>
      </c>
      <c r="B11" s="131">
        <v>1</v>
      </c>
      <c r="C11" s="140" t="s">
        <v>202</v>
      </c>
      <c r="D11" s="142"/>
      <c r="E11" s="294"/>
      <c r="F11" s="294"/>
      <c r="G11" s="294"/>
      <c r="H11" s="132"/>
    </row>
    <row r="12" spans="1:8" ht="25.5">
      <c r="A12" s="127">
        <f>IF((ISNUMBER(B12)),$A$1,"")</f>
      </c>
      <c r="B12" s="131">
        <f>IF(AND(ISTEXT(C12),ISBLANK(D12),ISTEXT(B11)),COUNT($B$1:B11)+1,"")</f>
      </c>
      <c r="C12" s="326" t="s">
        <v>256</v>
      </c>
      <c r="D12" s="327" t="s">
        <v>132</v>
      </c>
      <c r="E12" s="328">
        <v>8</v>
      </c>
      <c r="F12" s="325"/>
      <c r="G12" s="295">
        <f>SUM(E12*F12)</f>
        <v>0</v>
      </c>
      <c r="H12" s="129"/>
    </row>
    <row r="13" spans="1:8" ht="12.75">
      <c r="A13" s="127"/>
      <c r="C13" s="141"/>
      <c r="D13" s="142"/>
      <c r="E13" s="293"/>
      <c r="F13" s="294"/>
      <c r="G13" s="294"/>
      <c r="H13" s="129"/>
    </row>
    <row r="14" spans="1:8" ht="25.5">
      <c r="A14" s="127"/>
      <c r="C14" s="326" t="s">
        <v>255</v>
      </c>
      <c r="D14" s="327" t="s">
        <v>132</v>
      </c>
      <c r="E14" s="328">
        <v>2</v>
      </c>
      <c r="F14" s="325"/>
      <c r="G14" s="295">
        <f>SUM(E14*F14)</f>
        <v>0</v>
      </c>
      <c r="H14" s="129"/>
    </row>
    <row r="15" spans="1:8" ht="12.75">
      <c r="A15" s="127"/>
      <c r="C15" s="141"/>
      <c r="D15" s="142"/>
      <c r="E15" s="293"/>
      <c r="F15" s="294"/>
      <c r="G15" s="294"/>
      <c r="H15" s="129"/>
    </row>
    <row r="16" spans="1:8" ht="12.75">
      <c r="A16" s="127" t="str">
        <f>IF((ISNUMBER(B16)),$A$1,"")</f>
        <v>6.</v>
      </c>
      <c r="B16" s="131">
        <v>2</v>
      </c>
      <c r="C16" s="140" t="s">
        <v>209</v>
      </c>
      <c r="D16" s="142"/>
      <c r="E16" s="294"/>
      <c r="F16" s="294"/>
      <c r="G16" s="294"/>
      <c r="H16" s="129"/>
    </row>
    <row r="17" spans="1:8" ht="78">
      <c r="A17" s="127">
        <f>IF((ISNUMBER(B17)),$A$1,"")</f>
      </c>
      <c r="B17" s="131">
        <f>IF(AND(ISTEXT(C17),ISBLANK(D17),ISTEXT(B16)),COUNT($B$1:B16)+1,"")</f>
      </c>
      <c r="C17" s="326" t="s">
        <v>260</v>
      </c>
      <c r="D17" s="327" t="s">
        <v>132</v>
      </c>
      <c r="E17" s="328">
        <v>10</v>
      </c>
      <c r="F17" s="325"/>
      <c r="G17" s="295">
        <f>SUM(E17*F17)</f>
        <v>0</v>
      </c>
      <c r="H17" s="129"/>
    </row>
    <row r="18" spans="1:8" ht="12.75">
      <c r="A18" s="127"/>
      <c r="C18" s="141"/>
      <c r="D18" s="142"/>
      <c r="E18" s="293"/>
      <c r="F18" s="294"/>
      <c r="G18" s="294"/>
      <c r="H18" s="129"/>
    </row>
    <row r="19" spans="1:8" ht="12.75">
      <c r="A19" s="127" t="str">
        <f>IF((ISNUMBER(B19)),$A$1,"")</f>
        <v>6.</v>
      </c>
      <c r="B19" s="131">
        <v>3</v>
      </c>
      <c r="C19" s="140" t="s">
        <v>258</v>
      </c>
      <c r="D19" s="142"/>
      <c r="E19" s="294"/>
      <c r="F19" s="294"/>
      <c r="G19" s="294"/>
      <c r="H19" s="129"/>
    </row>
    <row r="20" spans="1:8" ht="90" customHeight="1">
      <c r="A20" s="127">
        <f>IF((ISNUMBER(B20)),$A$1,"")</f>
      </c>
      <c r="B20" s="131">
        <f>IF(AND(ISTEXT(C20),ISBLANK(D20),ISTEXT(B19)),COUNT($B$1:B19)+1,"")</f>
      </c>
      <c r="C20" s="326" t="s">
        <v>259</v>
      </c>
      <c r="D20" s="327" t="s">
        <v>189</v>
      </c>
      <c r="E20" s="328">
        <v>60</v>
      </c>
      <c r="F20" s="325"/>
      <c r="G20" s="295">
        <f>SUM(E20*F20)</f>
        <v>0</v>
      </c>
      <c r="H20" s="129"/>
    </row>
    <row r="21" spans="1:8" ht="12.75" customHeight="1">
      <c r="A21" s="127"/>
      <c r="C21" s="141"/>
      <c r="D21" s="142"/>
      <c r="E21" s="293"/>
      <c r="F21" s="294"/>
      <c r="G21" s="294"/>
      <c r="H21" s="129"/>
    </row>
    <row r="22" spans="1:8" ht="18.75" customHeight="1">
      <c r="A22" s="127" t="str">
        <f>IF((ISNUMBER(B22)),$A$1,"")</f>
        <v>6.</v>
      </c>
      <c r="B22" s="131">
        <v>4</v>
      </c>
      <c r="C22" s="140" t="s">
        <v>269</v>
      </c>
      <c r="D22" s="142"/>
      <c r="E22" s="294"/>
      <c r="F22" s="294"/>
      <c r="G22" s="294"/>
      <c r="H22" s="129"/>
    </row>
    <row r="23" spans="1:8" ht="51.75">
      <c r="A23" s="127">
        <f>IF((ISNUMBER(B23)),$A$1,"")</f>
      </c>
      <c r="B23" s="131">
        <f>IF(AND(ISTEXT(C23),ISBLANK(D23),ISTEXT(B22)),COUNT($B$1:B22)+1,"")</f>
      </c>
      <c r="C23" s="326" t="s">
        <v>268</v>
      </c>
      <c r="D23" s="327" t="s">
        <v>189</v>
      </c>
      <c r="E23" s="328">
        <v>10</v>
      </c>
      <c r="F23" s="325"/>
      <c r="G23" s="295">
        <f>SUM(E23*F23)</f>
        <v>0</v>
      </c>
      <c r="H23" s="129"/>
    </row>
    <row r="24" spans="1:8" ht="12.75">
      <c r="A24" s="127"/>
      <c r="C24" s="141"/>
      <c r="D24" s="377"/>
      <c r="E24" s="378"/>
      <c r="F24" s="379"/>
      <c r="G24" s="294"/>
      <c r="H24" s="129"/>
    </row>
    <row r="25" spans="1:8" s="192" customFormat="1" ht="14.25" thickBot="1">
      <c r="A25" s="190"/>
      <c r="B25" s="190"/>
      <c r="C25" s="274" t="str">
        <f>"UKUPNO "&amp;C1</f>
        <v>UKUPNO STOLARSKI RADOVI</v>
      </c>
      <c r="D25" s="222"/>
      <c r="E25" s="372"/>
      <c r="F25" s="373"/>
      <c r="G25" s="231">
        <f>SUM(G6:G23)</f>
        <v>0</v>
      </c>
      <c r="H25" s="191"/>
    </row>
  </sheetData>
  <sheetProtection selectLockedCells="1" selectUnlockedCells="1"/>
  <mergeCells count="4">
    <mergeCell ref="C5:D5"/>
    <mergeCell ref="C6:D7"/>
    <mergeCell ref="C8:D8"/>
    <mergeCell ref="C9:D9"/>
  </mergeCells>
  <printOptions/>
  <pageMargins left="0.7874015748031497" right="0.5905511811023623" top="0.6299212598425197" bottom="0.4724409448818898" header="0.5118110236220472" footer="0.3937007874015748"/>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tabColor rgb="FFFFFF00"/>
  </sheetPr>
  <dimension ref="A1:H11"/>
  <sheetViews>
    <sheetView showGridLines="0" showZeros="0" tabSelected="1" view="pageBreakPreview" zoomScale="130" zoomScaleNormal="130" zoomScaleSheetLayoutView="130" zoomScalePageLayoutView="0" workbookViewId="0" topLeftCell="A1">
      <selection activeCell="C30" sqref="C30"/>
    </sheetView>
  </sheetViews>
  <sheetFormatPr defaultColWidth="8.7109375" defaultRowHeight="10.5"/>
  <cols>
    <col min="1" max="1" width="4.140625" style="135" customWidth="1"/>
    <col min="2" max="2" width="4.140625" style="131" customWidth="1"/>
    <col min="3" max="3" width="38.8515625" style="136" customWidth="1"/>
    <col min="4" max="4" width="8.421875" style="137" customWidth="1"/>
    <col min="5" max="5" width="11.00390625" style="128" customWidth="1"/>
    <col min="6" max="6" width="13.8515625" style="128" customWidth="1"/>
    <col min="7" max="7" width="13.8515625" style="138" customWidth="1"/>
    <col min="8" max="8" width="38.8515625" style="130" customWidth="1"/>
    <col min="9" max="16384" width="8.7109375" style="126" customWidth="1"/>
  </cols>
  <sheetData>
    <row r="1" spans="1:7" ht="15" thickBot="1" thickTop="1">
      <c r="A1" s="270" t="s">
        <v>128</v>
      </c>
      <c r="B1" s="164"/>
      <c r="C1" s="164" t="s">
        <v>135</v>
      </c>
      <c r="D1" s="165"/>
      <c r="E1" s="165"/>
      <c r="F1" s="165"/>
      <c r="G1" s="166"/>
    </row>
    <row r="2" spans="1:7" ht="13.5" thickTop="1">
      <c r="A2" s="148"/>
      <c r="B2" s="144"/>
      <c r="C2" s="149"/>
      <c r="D2" s="148"/>
      <c r="E2" s="148"/>
      <c r="F2" s="148"/>
      <c r="G2" s="150"/>
    </row>
    <row r="3" spans="1:7" s="133" customFormat="1" ht="12.75">
      <c r="A3" s="151"/>
      <c r="B3" s="151"/>
      <c r="C3" s="167" t="s">
        <v>188</v>
      </c>
      <c r="D3" s="168" t="s">
        <v>121</v>
      </c>
      <c r="E3" s="168" t="s">
        <v>122</v>
      </c>
      <c r="F3" s="168" t="s">
        <v>123</v>
      </c>
      <c r="G3" s="168" t="s">
        <v>124</v>
      </c>
    </row>
    <row r="4" spans="1:7" ht="8.25" customHeight="1">
      <c r="A4" s="127"/>
      <c r="C4" s="152"/>
      <c r="D4" s="155"/>
      <c r="E4" s="155"/>
      <c r="F4" s="155"/>
      <c r="G4" s="155"/>
    </row>
    <row r="5" spans="1:8" ht="12.75">
      <c r="A5" s="127" t="str">
        <f>IF((ISNUMBER(B5)),$A$1,"")</f>
        <v>7.</v>
      </c>
      <c r="B5" s="131">
        <v>1</v>
      </c>
      <c r="C5" s="145" t="s">
        <v>231</v>
      </c>
      <c r="D5" s="158"/>
      <c r="E5" s="159"/>
      <c r="F5" s="157"/>
      <c r="G5" s="157">
        <f>IF(OR(ISBLANK(E5),ISBLANK(E5)),"",E5*F5)</f>
      </c>
      <c r="H5" s="502"/>
    </row>
    <row r="6" spans="1:8" ht="301.5" customHeight="1">
      <c r="A6" s="127">
        <f>IF((ISNUMBER(B6)),$A$1,"")</f>
      </c>
      <c r="B6" s="131">
        <f>IF(AND(ISTEXT(C6),ISBLANK(D6),ISTEXT(B5)),COUNT($B$1:B5)+1,"")</f>
      </c>
      <c r="C6" s="187" t="s">
        <v>319</v>
      </c>
      <c r="D6" s="161" t="s">
        <v>187</v>
      </c>
      <c r="E6" s="299">
        <v>155</v>
      </c>
      <c r="F6" s="302"/>
      <c r="G6" s="303">
        <f>SUM(E6*F6)</f>
        <v>0</v>
      </c>
      <c r="H6" s="502"/>
    </row>
    <row r="7" spans="1:8" ht="8.25" customHeight="1">
      <c r="A7" s="127"/>
      <c r="C7" s="160"/>
      <c r="D7" s="163"/>
      <c r="E7" s="300"/>
      <c r="F7" s="333"/>
      <c r="G7" s="304"/>
      <c r="H7" s="502"/>
    </row>
    <row r="8" spans="1:8" ht="12.75">
      <c r="A8" s="127" t="str">
        <f>IF((ISNUMBER(B8)),$A$1,"")</f>
        <v>7.</v>
      </c>
      <c r="B8" s="131">
        <v>2</v>
      </c>
      <c r="C8" s="145" t="s">
        <v>232</v>
      </c>
      <c r="D8" s="158"/>
      <c r="E8" s="159"/>
      <c r="F8" s="157"/>
      <c r="G8" s="157">
        <f>IF(OR(ISBLANK(E8),ISBLANK(E8)),"",E8*F8)</f>
      </c>
      <c r="H8" s="502"/>
    </row>
    <row r="9" spans="1:8" ht="288" customHeight="1">
      <c r="A9" s="127">
        <f>IF((ISNUMBER(B9)),$A$1,"")</f>
      </c>
      <c r="B9" s="131">
        <f>IF(AND(ISTEXT(C9),ISBLANK(D9),ISTEXT(B8)),COUNT($B$1:B8)+1,"")</f>
      </c>
      <c r="C9" s="187" t="s">
        <v>320</v>
      </c>
      <c r="D9" s="161" t="s">
        <v>187</v>
      </c>
      <c r="E9" s="299">
        <v>70</v>
      </c>
      <c r="F9" s="302"/>
      <c r="G9" s="303">
        <f>SUM(E9*F9)</f>
        <v>0</v>
      </c>
      <c r="H9" s="502"/>
    </row>
    <row r="10" spans="1:8" ht="7.5" customHeight="1">
      <c r="A10" s="127"/>
      <c r="C10" s="146"/>
      <c r="D10" s="153"/>
      <c r="E10" s="301"/>
      <c r="F10" s="305"/>
      <c r="G10" s="304"/>
      <c r="H10" s="132"/>
    </row>
    <row r="11" spans="1:7" ht="14.25" thickBot="1">
      <c r="A11" s="151"/>
      <c r="B11" s="151"/>
      <c r="C11" s="185" t="str">
        <f>"UKUPNO "&amp;C1</f>
        <v>UKUPNO SOBOSLIKARSKO-LIČILAČKI RADOVI</v>
      </c>
      <c r="D11" s="339"/>
      <c r="E11" s="346"/>
      <c r="F11" s="347"/>
      <c r="G11" s="306">
        <f>SUM(G5:G10)</f>
        <v>0</v>
      </c>
    </row>
  </sheetData>
  <sheetProtection selectLockedCells="1" selectUnlockedCells="1"/>
  <mergeCells count="1">
    <mergeCell ref="H5:H9"/>
  </mergeCells>
  <dataValidations count="1">
    <dataValidation type="list" operator="equal" allowBlank="1" showErrorMessage="1" sqref="H5 H8">
      <formula1>NA()</formula1>
    </dataValidation>
  </dataValidations>
  <printOptions/>
  <pageMargins left="0.7874015748031497" right="0.5905511811023623" top="0.7874015748031497" bottom="0.787401574803149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12259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Rad1; Josip Damjanović, mag.ing.aedif.</dc:creator>
  <cp:keywords/>
  <dc:description/>
  <cp:lastModifiedBy>Josip Damjanović_dig projekt doo</cp:lastModifiedBy>
  <cp:lastPrinted>2021-03-24T08:13:26Z</cp:lastPrinted>
  <dcterms:created xsi:type="dcterms:W3CDTF">1998-09-18T09:15:11Z</dcterms:created>
  <dcterms:modified xsi:type="dcterms:W3CDTF">2021-03-24T08:14:30Z</dcterms:modified>
  <cp:category/>
  <cp:version/>
  <cp:contentType/>
  <cp:contentStatus/>
  <cp:revision>1017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XXX</vt:lpwstr>
  </property>
  <property fmtid="{D5CDD505-2E9C-101B-9397-08002B2CF9AE}" pid="4" name="DocSecurity">
    <vt:r8>0</vt:r8>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y fmtid="{D5CDD505-2E9C-101B-9397-08002B2CF9AE}" pid="9" name="DIG PROJEKT d.o.o.">
    <vt:lpwstr>Neprocjenjivo</vt:lpwstr>
  </property>
</Properties>
</file>